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C:\Users\FelipeMatsuba\OneDrive - Stockholm University\Manuscripts\SU - MS 1\MS1 - Final version documents\Global Biog Cycles\V2\Accepted\"/>
    </mc:Choice>
  </mc:AlternateContent>
  <xr:revisionPtr revIDLastSave="5" documentId="8_{18ACDFCA-D99E-4525-B9C1-98D466AA21BF}" xr6:coauthVersionLast="36" xr6:coauthVersionMax="36" xr10:uidLastSave="{D327F786-57C5-4B50-8E3B-300682441F0A}"/>
  <bookViews>
    <workbookView xWindow="0" yWindow="0" windowWidth="28800" windowHeight="12225" xr2:uid="{00000000-000D-0000-FFFF-FFFF00000000}"/>
  </bookViews>
  <sheets>
    <sheet name="READ ME" sheetId="6" r:id="rId1"/>
    <sheet name="TOC-normalized" sheetId="1" r:id="rId2"/>
    <sheet name="SSA-normalized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8" i="6" l="1"/>
  <c r="A127" i="6"/>
  <c r="A79" i="6"/>
  <c r="A170" i="6"/>
  <c r="A169" i="6"/>
  <c r="A137" i="6"/>
  <c r="A136" i="6"/>
  <c r="A135" i="6"/>
  <c r="A134" i="6"/>
  <c r="A133" i="6"/>
  <c r="A132" i="6"/>
  <c r="A131" i="6"/>
  <c r="A130" i="6"/>
  <c r="A129" i="6"/>
  <c r="A128" i="6"/>
  <c r="A126" i="6"/>
  <c r="A125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8" i="6"/>
  <c r="A77" i="6"/>
  <c r="A76" i="6"/>
  <c r="A75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</calcChain>
</file>

<file path=xl/sharedStrings.xml><?xml version="1.0" encoding="utf-8"?>
<sst xmlns="http://schemas.openxmlformats.org/spreadsheetml/2006/main" count="3228" uniqueCount="642">
  <si>
    <t>Vessel</t>
  </si>
  <si>
    <t>Expedition</t>
  </si>
  <si>
    <t>Vd/Vl</t>
  </si>
  <si>
    <t>Sd/Sl</t>
  </si>
  <si>
    <t>lignin/cutin</t>
  </si>
  <si>
    <t>YS-4</t>
  </si>
  <si>
    <t>Yakob Smirnitskyi</t>
  </si>
  <si>
    <t>YS-6</t>
  </si>
  <si>
    <t>YS-13</t>
  </si>
  <si>
    <t>YS-14</t>
  </si>
  <si>
    <t>TB-46</t>
  </si>
  <si>
    <t>I/B Oden</t>
  </si>
  <si>
    <t>SW-14</t>
  </si>
  <si>
    <t>SW-23</t>
  </si>
  <si>
    <t>SW-24</t>
  </si>
  <si>
    <t>Lavrentiev</t>
  </si>
  <si>
    <t>Shelf</t>
  </si>
  <si>
    <t>Sampler</t>
  </si>
  <si>
    <t>Lat N</t>
  </si>
  <si>
    <t xml:space="preserve">Water depth (m) </t>
  </si>
  <si>
    <t>Van Veen Graber</t>
  </si>
  <si>
    <t>Dual gravity corer (GEMAX)</t>
  </si>
  <si>
    <t xml:space="preserve"> </t>
  </si>
  <si>
    <t>BDL</t>
  </si>
  <si>
    <t>Ivan Kireev</t>
  </si>
  <si>
    <t>Sample Year</t>
  </si>
  <si>
    <t xml:space="preserve">ID </t>
  </si>
  <si>
    <t>Lignin (mg/gOC)</t>
  </si>
  <si>
    <t>C16DA</t>
  </si>
  <si>
    <t>Vanillyl (V)</t>
  </si>
  <si>
    <t>Syringyl (S)</t>
  </si>
  <si>
    <t xml:space="preserve">Cinnamyl (C) </t>
  </si>
  <si>
    <t>TN (wt%)</t>
  </si>
  <si>
    <t>TOC/TN</t>
  </si>
  <si>
    <t>AMS label</t>
  </si>
  <si>
    <t>NOSAMS, WHOI, ETH Zürich</t>
  </si>
  <si>
    <t>97426.1.1</t>
  </si>
  <si>
    <t>97416.1.1</t>
  </si>
  <si>
    <t>97418.1.1</t>
  </si>
  <si>
    <t>97419.1.1</t>
  </si>
  <si>
    <t>97420.1.1</t>
  </si>
  <si>
    <t>97421.1.1</t>
  </si>
  <si>
    <t>97399.1.1</t>
  </si>
  <si>
    <t>97400.1.1</t>
  </si>
  <si>
    <t>97401.1.1</t>
  </si>
  <si>
    <t>97402.1.1</t>
  </si>
  <si>
    <t>97403.1.1</t>
  </si>
  <si>
    <t>97404.1.1</t>
  </si>
  <si>
    <t>97405.1.1</t>
  </si>
  <si>
    <t>97407.1.1</t>
  </si>
  <si>
    <t>97408.1.1</t>
  </si>
  <si>
    <t>97409.1.1</t>
  </si>
  <si>
    <t>97410.1.1</t>
  </si>
  <si>
    <t>97411.1.1</t>
  </si>
  <si>
    <t>97412.1.1</t>
  </si>
  <si>
    <t>97413.1.1</t>
  </si>
  <si>
    <t>97414.1.1</t>
  </si>
  <si>
    <t>97415.1.1</t>
  </si>
  <si>
    <t>97398.1.1</t>
  </si>
  <si>
    <t>TOC (wt%)</t>
  </si>
  <si>
    <t>Campestanol</t>
  </si>
  <si>
    <t>Stigmasterol</t>
  </si>
  <si>
    <t>Sitostanol</t>
  </si>
  <si>
    <t>Campestanol/campesterol</t>
  </si>
  <si>
    <t>Sitostanol/Stigmasterol</t>
  </si>
  <si>
    <t>ICD 14C</t>
  </si>
  <si>
    <t>MOC 14C</t>
  </si>
  <si>
    <t>ICD 13C</t>
  </si>
  <si>
    <t>MOC 13C</t>
  </si>
  <si>
    <t>Stanols</t>
  </si>
  <si>
    <t>fICD / (fICD + fAL)</t>
  </si>
  <si>
    <t>fAL / (fICD + fAL)</t>
  </si>
  <si>
    <t>SSA (m2 g−1)</t>
  </si>
  <si>
    <t>PFAL 14C</t>
  </si>
  <si>
    <t>PFAL 13C</t>
  </si>
  <si>
    <t xml:space="preserve">3,5Bd/V </t>
  </si>
  <si>
    <t>ωC16</t>
  </si>
  <si>
    <t>ωC18:1</t>
  </si>
  <si>
    <t>8,ωC16</t>
  </si>
  <si>
    <t>9,ωC16</t>
  </si>
  <si>
    <t>10,ωC16</t>
  </si>
  <si>
    <t>7OH C16DA</t>
  </si>
  <si>
    <t>8OH C16DA</t>
  </si>
  <si>
    <t>SWERUSC3</t>
  </si>
  <si>
    <t>OS115353</t>
  </si>
  <si>
    <t>ISSS08</t>
  </si>
  <si>
    <t>ETH65974.1.1</t>
  </si>
  <si>
    <t>OS115352</t>
  </si>
  <si>
    <t>TB0012</t>
  </si>
  <si>
    <t xml:space="preserve">OS  78123 </t>
  </si>
  <si>
    <t xml:space="preserve">OS78025 </t>
  </si>
  <si>
    <t>ETH65978.1.1</t>
  </si>
  <si>
    <t>ETH65960.1.1</t>
  </si>
  <si>
    <t xml:space="preserve">OS78027 </t>
  </si>
  <si>
    <t>ETH65969.1.1</t>
  </si>
  <si>
    <t xml:space="preserve">OS  78332 </t>
  </si>
  <si>
    <t xml:space="preserve">OS78125 </t>
  </si>
  <si>
    <t>ETH65957.1.1</t>
  </si>
  <si>
    <t xml:space="preserve">OS  77891 </t>
  </si>
  <si>
    <t xml:space="preserve">OS78124 </t>
  </si>
  <si>
    <t xml:space="preserve">OS  78119 </t>
  </si>
  <si>
    <t xml:space="preserve">OS78026 </t>
  </si>
  <si>
    <t>ETH65973.1.1</t>
  </si>
  <si>
    <t>ETH65965.1.1</t>
  </si>
  <si>
    <t xml:space="preserve">OS  78031 </t>
  </si>
  <si>
    <t>ETH65958.1.1</t>
  </si>
  <si>
    <t xml:space="preserve">OS  78122 </t>
  </si>
  <si>
    <t xml:space="preserve">OS  77888 </t>
  </si>
  <si>
    <t xml:space="preserve">OS  77890 </t>
  </si>
  <si>
    <t xml:space="preserve">OS78030 </t>
  </si>
  <si>
    <t xml:space="preserve">OS  77892 </t>
  </si>
  <si>
    <t xml:space="preserve">OS78028 </t>
  </si>
  <si>
    <t>ETH65981.1.1</t>
  </si>
  <si>
    <t>OS115351</t>
  </si>
  <si>
    <t xml:space="preserve">OS  78037 </t>
  </si>
  <si>
    <t>OS115354</t>
  </si>
  <si>
    <t xml:space="preserve">OS77901 </t>
  </si>
  <si>
    <t xml:space="preserve">OS  78032 </t>
  </si>
  <si>
    <t xml:space="preserve">OS77895 </t>
  </si>
  <si>
    <t xml:space="preserve">OS78035 </t>
  </si>
  <si>
    <t>ETH65975.1.1</t>
  </si>
  <si>
    <t>ETH65962.1.1</t>
  </si>
  <si>
    <t>ETH65964.1.1</t>
  </si>
  <si>
    <t xml:space="preserve">OS77896 </t>
  </si>
  <si>
    <t>ETH65963.1.1</t>
  </si>
  <si>
    <t xml:space="preserve">OS78034 </t>
  </si>
  <si>
    <t>ETH65970.1.1</t>
  </si>
  <si>
    <t>ETH65972.1.1</t>
  </si>
  <si>
    <t>ETH65979.1.1</t>
  </si>
  <si>
    <t xml:space="preserve">OS78029 </t>
  </si>
  <si>
    <t>ETH65967.1.1</t>
  </si>
  <si>
    <t xml:space="preserve">OS  77893 </t>
  </si>
  <si>
    <t>ETH65980.1.1</t>
  </si>
  <si>
    <t>ETH65976.1.1</t>
  </si>
  <si>
    <t xml:space="preserve">OS78033 </t>
  </si>
  <si>
    <t xml:space="preserve">OS  77894 </t>
  </si>
  <si>
    <t>ETH65966.1.1</t>
  </si>
  <si>
    <t>ETH65968.1.1</t>
  </si>
  <si>
    <t>ETH65977.1.1</t>
  </si>
  <si>
    <t>ETH65961.1.1</t>
  </si>
  <si>
    <t>ETH65971.1.1</t>
  </si>
  <si>
    <t>fAL</t>
  </si>
  <si>
    <t>fAL (%)</t>
  </si>
  <si>
    <t>fICD</t>
  </si>
  <si>
    <t>fICD (%)</t>
  </si>
  <si>
    <t>fMOC</t>
  </si>
  <si>
    <t>fMOC (%)</t>
  </si>
  <si>
    <t>%TerrOC in TOC</t>
  </si>
  <si>
    <t>Top layer (cm)</t>
  </si>
  <si>
    <t>Lon E</t>
  </si>
  <si>
    <t>IK-71</t>
  </si>
  <si>
    <t>Lv78-60</t>
  </si>
  <si>
    <t>Lv78-61</t>
  </si>
  <si>
    <t>Lv78-62</t>
  </si>
  <si>
    <t>Lv78-77</t>
  </si>
  <si>
    <t>Lv78-78</t>
  </si>
  <si>
    <t>Lv78-81</t>
  </si>
  <si>
    <t>SW-52</t>
  </si>
  <si>
    <t>SW-57</t>
  </si>
  <si>
    <t>SW-58</t>
  </si>
  <si>
    <t>SW-59</t>
  </si>
  <si>
    <t>SW-60</t>
  </si>
  <si>
    <t>SW-61</t>
  </si>
  <si>
    <t>SW-63</t>
  </si>
  <si>
    <t>SW-65</t>
  </si>
  <si>
    <t>YS-100</t>
  </si>
  <si>
    <t>YS-102</t>
  </si>
  <si>
    <t xml:space="preserve">YS-31 </t>
  </si>
  <si>
    <t>YS-32</t>
  </si>
  <si>
    <t>YS-33</t>
  </si>
  <si>
    <t>YS-34B</t>
  </si>
  <si>
    <t>YS-35</t>
  </si>
  <si>
    <t>YS-36</t>
  </si>
  <si>
    <t>YS-37</t>
  </si>
  <si>
    <t>YS-38</t>
  </si>
  <si>
    <t>YS-39</t>
  </si>
  <si>
    <t>YS-40</t>
  </si>
  <si>
    <t>YS-41</t>
  </si>
  <si>
    <t>YS-86</t>
  </si>
  <si>
    <t>YS-88</t>
  </si>
  <si>
    <t>YS-90</t>
  </si>
  <si>
    <t>YS-93</t>
  </si>
  <si>
    <t>YS-95</t>
  </si>
  <si>
    <t>YS-98</t>
  </si>
  <si>
    <t>YS-99</t>
  </si>
  <si>
    <t>6005-02</t>
  </si>
  <si>
    <t>6006-02</t>
  </si>
  <si>
    <t>6007-02</t>
  </si>
  <si>
    <t>6008-02</t>
  </si>
  <si>
    <t>6009-02</t>
  </si>
  <si>
    <t>6013-02</t>
  </si>
  <si>
    <t>6016-02</t>
  </si>
  <si>
    <t>6027-02</t>
  </si>
  <si>
    <t>6045-02</t>
  </si>
  <si>
    <t>6053-02</t>
  </si>
  <si>
    <t>6056-02</t>
  </si>
  <si>
    <t>6058-02</t>
  </si>
  <si>
    <t>6068-02</t>
  </si>
  <si>
    <t>6490-05</t>
  </si>
  <si>
    <t>6505-05</t>
  </si>
  <si>
    <t>N-8</t>
  </si>
  <si>
    <t>Lv78-25</t>
  </si>
  <si>
    <t>Lv78-27</t>
  </si>
  <si>
    <t>Lv78-29</t>
  </si>
  <si>
    <t>Lv78-31</t>
  </si>
  <si>
    <t>Lv78-40</t>
  </si>
  <si>
    <t>SW-06</t>
  </si>
  <si>
    <t>SW-13</t>
  </si>
  <si>
    <t>SW-18</t>
  </si>
  <si>
    <t>SW-19</t>
  </si>
  <si>
    <t>SW-20</t>
  </si>
  <si>
    <t>SW-21</t>
  </si>
  <si>
    <t>SW-25</t>
  </si>
  <si>
    <t>SW-26</t>
  </si>
  <si>
    <t>SW-28</t>
  </si>
  <si>
    <t>SW-29</t>
  </si>
  <si>
    <t>SW-30</t>
  </si>
  <si>
    <t>TB-17</t>
  </si>
  <si>
    <t>TB-18</t>
  </si>
  <si>
    <t>TB-22</t>
  </si>
  <si>
    <t>TB-23</t>
  </si>
  <si>
    <t>TB-24</t>
  </si>
  <si>
    <t>TB-25</t>
  </si>
  <si>
    <t>TB-26</t>
  </si>
  <si>
    <t>TB-27</t>
  </si>
  <si>
    <t>TB-28</t>
  </si>
  <si>
    <t>TB-30</t>
  </si>
  <si>
    <t>TB-35</t>
  </si>
  <si>
    <t>TB-40</t>
  </si>
  <si>
    <t>TB-43</t>
  </si>
  <si>
    <t>TB-44</t>
  </si>
  <si>
    <t>TB-47</t>
  </si>
  <si>
    <t>TB-50</t>
  </si>
  <si>
    <t>TB-51</t>
  </si>
  <si>
    <t>TB-53</t>
  </si>
  <si>
    <t>TB-54</t>
  </si>
  <si>
    <t>TB-59</t>
  </si>
  <si>
    <t>YS-11</t>
  </si>
  <si>
    <t>YS-131</t>
  </si>
  <si>
    <t>YS-15</t>
  </si>
  <si>
    <t>YS-17</t>
  </si>
  <si>
    <t>YS-19</t>
  </si>
  <si>
    <t>YS-20</t>
  </si>
  <si>
    <t>YS-21</t>
  </si>
  <si>
    <t>YS-22</t>
  </si>
  <si>
    <t>YS-5</t>
  </si>
  <si>
    <t>YS-9</t>
  </si>
  <si>
    <t>IK-43-46</t>
  </si>
  <si>
    <t>SW-39</t>
  </si>
  <si>
    <t>SW-40</t>
  </si>
  <si>
    <t>SW-41</t>
  </si>
  <si>
    <t>SW-43</t>
  </si>
  <si>
    <t>SW-44</t>
  </si>
  <si>
    <t>SW-45</t>
  </si>
  <si>
    <t>SW-46</t>
  </si>
  <si>
    <t>SW-47</t>
  </si>
  <si>
    <t>SW-48</t>
  </si>
  <si>
    <t>SW-49</t>
  </si>
  <si>
    <t>SW-50</t>
  </si>
  <si>
    <t>SW-55</t>
  </si>
  <si>
    <t>YS-104</t>
  </si>
  <si>
    <t>YS-106</t>
  </si>
  <si>
    <t>YS-112</t>
  </si>
  <si>
    <t>YS-116</t>
  </si>
  <si>
    <t>YS-120</t>
  </si>
  <si>
    <t>YS-23</t>
  </si>
  <si>
    <t xml:space="preserve">YS-24 </t>
  </si>
  <si>
    <t>YS-25</t>
  </si>
  <si>
    <t>YS-26</t>
  </si>
  <si>
    <t xml:space="preserve">YS-28 </t>
  </si>
  <si>
    <t>YS-30</t>
  </si>
  <si>
    <t>Academician M. V. Keldysh</t>
  </si>
  <si>
    <t>Lv57-8</t>
  </si>
  <si>
    <t>Lv57-94</t>
  </si>
  <si>
    <t>Lv57-12</t>
  </si>
  <si>
    <t>Lv57-14</t>
  </si>
  <si>
    <t>Lv57-15</t>
  </si>
  <si>
    <t xml:space="preserve">Lv57-88 </t>
  </si>
  <si>
    <t xml:space="preserve">Lv57-90 </t>
  </si>
  <si>
    <t>Distance from Kolyma River (km)</t>
  </si>
  <si>
    <t>Distance from Lena River (km)</t>
  </si>
  <si>
    <t>Box corer</t>
  </si>
  <si>
    <t>δ13C (‰)</t>
  </si>
  <si>
    <t>∆14C (‰)</t>
  </si>
  <si>
    <t>EESS</t>
  </si>
  <si>
    <t>LS</t>
  </si>
  <si>
    <t>WESS</t>
  </si>
  <si>
    <t>Sterols</t>
  </si>
  <si>
    <t>n-alkane C13 (mg/gOC)</t>
  </si>
  <si>
    <t>n-alkane C14</t>
  </si>
  <si>
    <t>n-alkane C15</t>
  </si>
  <si>
    <t>n-alkane C16</t>
  </si>
  <si>
    <t>n-alkane C17</t>
  </si>
  <si>
    <t>n-alkane C18</t>
  </si>
  <si>
    <t>n-alkane C19</t>
  </si>
  <si>
    <t>n-alkane C20</t>
  </si>
  <si>
    <t>n-alkane C21</t>
  </si>
  <si>
    <t>n-alkane C22</t>
  </si>
  <si>
    <t>n-alkane C23</t>
  </si>
  <si>
    <t>n-alkane C24</t>
  </si>
  <si>
    <t>n-alkane C25</t>
  </si>
  <si>
    <t>n-alkane C26</t>
  </si>
  <si>
    <t>n-alkane C27</t>
  </si>
  <si>
    <t>n-alkane C28</t>
  </si>
  <si>
    <t>n-alkane C29</t>
  </si>
  <si>
    <t>n-alkane C30</t>
  </si>
  <si>
    <t>n-alkane C31</t>
  </si>
  <si>
    <t>n-alkane C32</t>
  </si>
  <si>
    <t>n-alkane C33</t>
  </si>
  <si>
    <t>n-alkane C34</t>
  </si>
  <si>
    <t>n-alkane C35</t>
  </si>
  <si>
    <t>n-alkanoic acid C12 (mg/gOC)</t>
  </si>
  <si>
    <t>n-alkanoic acid C13</t>
  </si>
  <si>
    <t>n-alkanoic acid C14</t>
  </si>
  <si>
    <t>n-alkanoic acid C15</t>
  </si>
  <si>
    <t>n-alkanoic acid C16</t>
  </si>
  <si>
    <t>n-alkanoic acid C16:1</t>
  </si>
  <si>
    <t>n-alkanoic acid C17</t>
  </si>
  <si>
    <t>n-alkanoic acid C18</t>
  </si>
  <si>
    <t>n-alkanoic acid C19</t>
  </si>
  <si>
    <t>n-alkanoic acid C20</t>
  </si>
  <si>
    <t>n-alkanoic acid C21</t>
  </si>
  <si>
    <t>n-alkanoic acid C22</t>
  </si>
  <si>
    <t>n-alkanoic acid C23</t>
  </si>
  <si>
    <t>n-alkanoic acid C24</t>
  </si>
  <si>
    <t>n-alkanoic acid C25</t>
  </si>
  <si>
    <t>n-alkanoic acid C26</t>
  </si>
  <si>
    <t>n-alkanoic acid C27</t>
  </si>
  <si>
    <t>n-alkanoic acid C28</t>
  </si>
  <si>
    <t>n-alkanoic acid C29</t>
  </si>
  <si>
    <t>n-alkanoic acid C30</t>
  </si>
  <si>
    <t>n-alkanoic acid C31</t>
  </si>
  <si>
    <t>n-alkanoic acid C32</t>
  </si>
  <si>
    <t>n-alkanol C14 (mg/gOC)</t>
  </si>
  <si>
    <t>n-alkanol C15</t>
  </si>
  <si>
    <t>n-alkanol C16</t>
  </si>
  <si>
    <t>n-alkanol C17</t>
  </si>
  <si>
    <t>n-alkanol C18</t>
  </si>
  <si>
    <t>n-alkanol C19</t>
  </si>
  <si>
    <t>n-alkanol C20</t>
  </si>
  <si>
    <t>n-alkanol C21</t>
  </si>
  <si>
    <t>n-alkanol C22</t>
  </si>
  <si>
    <t>n-alkanol C23</t>
  </si>
  <si>
    <t>n-alkanol C24</t>
  </si>
  <si>
    <t>n-alkanol C25</t>
  </si>
  <si>
    <t>n-alkanol C26</t>
  </si>
  <si>
    <t>n-alkanol C27</t>
  </si>
  <si>
    <t>n-alkanol C28</t>
  </si>
  <si>
    <t>n-alkanol C29</t>
  </si>
  <si>
    <t>n-alkanol C30</t>
  </si>
  <si>
    <t>n-alkanol C31</t>
  </si>
  <si>
    <t>n-alkanol C32</t>
  </si>
  <si>
    <t>n-alkanol C33</t>
  </si>
  <si>
    <t>Campesterol (mg/gOC)</t>
  </si>
  <si>
    <t>Sitostanol/β-sitosterol</t>
  </si>
  <si>
    <t>Sitostanol/(β-sitosterol+Stigmasterol)</t>
  </si>
  <si>
    <t>m-Hydroxybenzoic acid (m-Bd)</t>
  </si>
  <si>
    <t>p-Hydroxybenzaldehyde (Pl)</t>
  </si>
  <si>
    <t>p-Hydroxybenzoic acid (Pd)</t>
  </si>
  <si>
    <t>p-Hydroxyacetophenone (Pn)</t>
  </si>
  <si>
    <t>Hydroxy benzene products</t>
  </si>
  <si>
    <t>p-Hydroxy benzene products (P)</t>
  </si>
  <si>
    <t>Vanillin (Vl)</t>
  </si>
  <si>
    <t>Vanillic acid (Vd)</t>
  </si>
  <si>
    <t>Acetovanillone (Vn)</t>
  </si>
  <si>
    <t>Syringealdehyde (Sl)</t>
  </si>
  <si>
    <t>Syringic acid (Sd)</t>
  </si>
  <si>
    <t>Acetosyringone (Sn)</t>
  </si>
  <si>
    <t>p-Coumaric acid (pCd)</t>
  </si>
  <si>
    <t>Benzoic acid (Bd) (mg/gOC)</t>
  </si>
  <si>
    <t>Cutin acids (mg/gOC)</t>
  </si>
  <si>
    <t>HMW n-alkanoic acids (C24-C30)</t>
  </si>
  <si>
    <t>HMW n-alkanols (C24-C32)</t>
  </si>
  <si>
    <t xml:space="preserve">HMW n-alkanoic acids (C24-C30) / HMW n-alkanes (C25-C33) </t>
  </si>
  <si>
    <t xml:space="preserve">HMW n-alkanols (C24-C32) / HMW n-alkanes (C25-C33) </t>
  </si>
  <si>
    <t xml:space="preserve">CPI HMW n-alkanes (C25-C33) </t>
  </si>
  <si>
    <t>CPI HMW n-alkanoic acid (C24-C30)</t>
  </si>
  <si>
    <t xml:space="preserve">CPI HMW n-alkanols (C24-C32) </t>
  </si>
  <si>
    <t>β-sitosterol</t>
  </si>
  <si>
    <t>Campesterol/ HMW n-alkanes</t>
  </si>
  <si>
    <t>Stigmasterol/ HMW n-alkanes</t>
  </si>
  <si>
    <t>β-sitosterol / HMW n-alkanes</t>
  </si>
  <si>
    <t xml:space="preserve">Distance from the shore (km) </t>
  </si>
  <si>
    <t>PFAL 14C sd</t>
  </si>
  <si>
    <t>ICD 14C sd</t>
  </si>
  <si>
    <t>MOC 14C sd</t>
  </si>
  <si>
    <t>PFAL 13C sd</t>
  </si>
  <si>
    <t>ICD 13C sd</t>
  </si>
  <si>
    <t>MOC 13C sd</t>
  </si>
  <si>
    <t>fAL sd</t>
  </si>
  <si>
    <t>fICD sd</t>
  </si>
  <si>
    <t>fMOC sd</t>
  </si>
  <si>
    <t>This study</t>
  </si>
  <si>
    <t>Oktopus multicorer (eight</t>
  </si>
  <si>
    <t>ID</t>
  </si>
  <si>
    <t>van Dongen et al., 2008 - Global Biogeochem. Cycles;  https://doi.org/10.1029/2007GB002974</t>
  </si>
  <si>
    <t>Martens et al., 2021 - Earth System Science Data; https://doi.org/10.17043/cascade-surface-sediments-2</t>
  </si>
  <si>
    <t>Bröder et al., 2019 - Global Biogeochem. Cycles; https://doi.org/10.1029/2018GB005967</t>
  </si>
  <si>
    <t xml:space="preserve">Karlsson et al., 2011 - Biogeosciences;  https://doi.org/10.5194/bg-8-1865-2011 </t>
  </si>
  <si>
    <t>Vonk et al., 2014 - J. Geophys. Res. Oceans, https://doi.org/10.1002/2014JC010261</t>
  </si>
  <si>
    <t>Bröder et al., 2016 - Biogeosciences; https://doi.org/10.5194/bg-13-5003-2016</t>
  </si>
  <si>
    <t>Salvadó et al., 2016 - Biogeosciences; https://doi.org/10.5194/bg-13-6121-2016</t>
  </si>
  <si>
    <t>Vonk et al., 2012 - Nature, https://doi.org/10.1038/nature11392</t>
  </si>
  <si>
    <t>Sparkeset al., 2016 - The Cryosphere; https://doi.org/10.5194/tc-10-2485-2016</t>
  </si>
  <si>
    <t>Tesi et al., 2016 - J. Geophys. Res. Biogeosci; https://doi.org/10.1002/2015JG003067</t>
  </si>
  <si>
    <t>Salvadó et al., 2017 - Global Biogeochem. Cycles; https://doi.org/10.1002/2017GB005693</t>
  </si>
  <si>
    <t>Vonk et al., 2010 - Biogeosciences; https://doi.org/10.5194/bg-7-3153-2010</t>
  </si>
  <si>
    <t>Gershelis et al., 2020 - Water; https://doi.org/10.3390/w12123511</t>
  </si>
  <si>
    <t>LIPID_CITATION</t>
  </si>
  <si>
    <t xml:space="preserve">Vonk et al., 2010 - Biogeosciences; https://doi.org/10.5194/bg-7-3153-2010 (n-alkanes and n-alkanoic acids); This study (n-alkanols and sterols)  </t>
  </si>
  <si>
    <t>Vonk et al., 2010 - Biogeosciences; https://doi.org/10.5194/bg-7-3153-2010 (n-alkanes and n-alkanoic acids); This study (n-alkanols and sterols)</t>
  </si>
  <si>
    <t xml:space="preserve">CN_CITATION </t>
  </si>
  <si>
    <r>
      <t>SSA (m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g</t>
    </r>
    <r>
      <rPr>
        <b/>
        <vertAlign val="superscript"/>
        <sz val="11"/>
        <rFont val="Calibri"/>
        <family val="2"/>
        <scheme val="minor"/>
      </rPr>
      <t>−1</t>
    </r>
    <r>
      <rPr>
        <b/>
        <sz val="11"/>
        <rFont val="Calibri"/>
        <family val="2"/>
        <scheme val="minor"/>
      </rPr>
      <t>)</t>
    </r>
  </si>
  <si>
    <r>
      <t>δ</t>
    </r>
    <r>
      <rPr>
        <b/>
        <vertAlign val="superscript"/>
        <sz val="11"/>
        <rFont val="Calibri"/>
        <family val="2"/>
        <scheme val="minor"/>
      </rPr>
      <t>13</t>
    </r>
    <r>
      <rPr>
        <b/>
        <sz val="11"/>
        <rFont val="Calibri"/>
        <family val="2"/>
        <scheme val="minor"/>
      </rPr>
      <t>C (‰)</t>
    </r>
  </si>
  <si>
    <r>
      <t>∆</t>
    </r>
    <r>
      <rPr>
        <b/>
        <vertAlign val="superscript"/>
        <sz val="11"/>
        <rFont val="Calibri"/>
        <family val="2"/>
        <scheme val="minor"/>
      </rPr>
      <t>14</t>
    </r>
    <r>
      <rPr>
        <b/>
        <sz val="11"/>
        <rFont val="Calibri"/>
        <family val="2"/>
        <scheme val="minor"/>
      </rPr>
      <t>C (‰)</t>
    </r>
  </si>
  <si>
    <r>
      <t xml:space="preserve">HMW </t>
    </r>
    <r>
      <rPr>
        <b/>
        <i/>
        <sz val="11"/>
        <rFont val="Calibri"/>
        <family val="2"/>
        <scheme val="minor"/>
      </rPr>
      <t>n</t>
    </r>
    <r>
      <rPr>
        <b/>
        <sz val="11"/>
        <rFont val="Calibri"/>
        <family val="2"/>
        <scheme val="minor"/>
      </rPr>
      <t>-alkanoic acids (C24-C30)</t>
    </r>
  </si>
  <si>
    <r>
      <t xml:space="preserve">HMW </t>
    </r>
    <r>
      <rPr>
        <b/>
        <i/>
        <sz val="11"/>
        <rFont val="Calibri"/>
        <family val="2"/>
        <scheme val="minor"/>
      </rPr>
      <t>n</t>
    </r>
    <r>
      <rPr>
        <b/>
        <sz val="11"/>
        <rFont val="Calibri"/>
        <family val="2"/>
        <scheme val="minor"/>
      </rPr>
      <t>-alkanols (C24-C32)</t>
    </r>
  </si>
  <si>
    <r>
      <t xml:space="preserve">HMW </t>
    </r>
    <r>
      <rPr>
        <b/>
        <i/>
        <sz val="11"/>
        <rFont val="Calibri"/>
        <family val="2"/>
        <scheme val="minor"/>
      </rPr>
      <t>n</t>
    </r>
    <r>
      <rPr>
        <b/>
        <sz val="11"/>
        <rFont val="Calibri"/>
        <family val="2"/>
        <scheme val="minor"/>
      </rPr>
      <t xml:space="preserve">-alkanoic acids (C24-C30) / HMW </t>
    </r>
    <r>
      <rPr>
        <b/>
        <i/>
        <sz val="11"/>
        <rFont val="Calibri"/>
        <family val="2"/>
        <scheme val="minor"/>
      </rPr>
      <t>n</t>
    </r>
    <r>
      <rPr>
        <b/>
        <sz val="11"/>
        <rFont val="Calibri"/>
        <family val="2"/>
        <scheme val="minor"/>
      </rPr>
      <t xml:space="preserve">-alkanes (C25-C33) </t>
    </r>
  </si>
  <si>
    <r>
      <t xml:space="preserve">HMW </t>
    </r>
    <r>
      <rPr>
        <b/>
        <i/>
        <sz val="11"/>
        <rFont val="Calibri"/>
        <family val="2"/>
        <scheme val="minor"/>
      </rPr>
      <t>n</t>
    </r>
    <r>
      <rPr>
        <b/>
        <sz val="11"/>
        <rFont val="Calibri"/>
        <family val="2"/>
        <scheme val="minor"/>
      </rPr>
      <t xml:space="preserve">-alkanols (C24-C32) / HMW </t>
    </r>
    <r>
      <rPr>
        <b/>
        <i/>
        <sz val="11"/>
        <rFont val="Calibri"/>
        <family val="2"/>
        <scheme val="minor"/>
      </rPr>
      <t>n</t>
    </r>
    <r>
      <rPr>
        <b/>
        <sz val="11"/>
        <rFont val="Calibri"/>
        <family val="2"/>
        <scheme val="minor"/>
      </rPr>
      <t xml:space="preserve">-alkanes (C25-C33) </t>
    </r>
  </si>
  <si>
    <r>
      <t xml:space="preserve">CPI HMW </t>
    </r>
    <r>
      <rPr>
        <b/>
        <i/>
        <sz val="11"/>
        <rFont val="Calibri"/>
        <family val="2"/>
        <scheme val="minor"/>
      </rPr>
      <t>n</t>
    </r>
    <r>
      <rPr>
        <b/>
        <sz val="11"/>
        <rFont val="Calibri"/>
        <family val="2"/>
        <scheme val="minor"/>
      </rPr>
      <t xml:space="preserve">-alkanes (C25-C33) </t>
    </r>
  </si>
  <si>
    <r>
      <t xml:space="preserve">CPI HMW </t>
    </r>
    <r>
      <rPr>
        <b/>
        <i/>
        <sz val="11"/>
        <rFont val="Calibri"/>
        <family val="2"/>
        <scheme val="minor"/>
      </rPr>
      <t>n</t>
    </r>
    <r>
      <rPr>
        <b/>
        <sz val="11"/>
        <rFont val="Calibri"/>
        <family val="2"/>
        <scheme val="minor"/>
      </rPr>
      <t>-alkanoic acid (C24-C30)</t>
    </r>
  </si>
  <si>
    <r>
      <t>CPI</t>
    </r>
    <r>
      <rPr>
        <b/>
        <i/>
        <sz val="11"/>
        <rFont val="Calibri"/>
        <family val="2"/>
        <scheme val="minor"/>
      </rPr>
      <t xml:space="preserve"> HMW n-</t>
    </r>
    <r>
      <rPr>
        <b/>
        <sz val="11"/>
        <rFont val="Calibri"/>
        <family val="2"/>
        <scheme val="minor"/>
      </rPr>
      <t xml:space="preserve">alkanols (C24-C32) </t>
    </r>
  </si>
  <si>
    <r>
      <rPr>
        <b/>
        <i/>
        <sz val="11"/>
        <rFont val="Calibri"/>
        <family val="2"/>
        <scheme val="minor"/>
      </rPr>
      <t>β</t>
    </r>
    <r>
      <rPr>
        <b/>
        <sz val="11"/>
        <rFont val="Calibri"/>
        <family val="2"/>
        <scheme val="minor"/>
      </rPr>
      <t>-sitosterol</t>
    </r>
  </si>
  <si>
    <r>
      <t xml:space="preserve">Campesterol/ HMW </t>
    </r>
    <r>
      <rPr>
        <b/>
        <i/>
        <sz val="11"/>
        <rFont val="Calibri"/>
        <family val="2"/>
        <scheme val="minor"/>
      </rPr>
      <t>n</t>
    </r>
    <r>
      <rPr>
        <b/>
        <sz val="11"/>
        <rFont val="Calibri"/>
        <family val="2"/>
        <scheme val="minor"/>
      </rPr>
      <t>-alkanes</t>
    </r>
  </si>
  <si>
    <r>
      <t xml:space="preserve">Stigmasterol/ HMW </t>
    </r>
    <r>
      <rPr>
        <b/>
        <i/>
        <sz val="11"/>
        <rFont val="Calibri"/>
        <family val="2"/>
        <scheme val="minor"/>
      </rPr>
      <t>n</t>
    </r>
    <r>
      <rPr>
        <b/>
        <sz val="11"/>
        <rFont val="Calibri"/>
        <family val="2"/>
        <scheme val="minor"/>
      </rPr>
      <t>-alkanes</t>
    </r>
  </si>
  <si>
    <r>
      <rPr>
        <b/>
        <i/>
        <sz val="11"/>
        <rFont val="Calibri"/>
        <family val="2"/>
        <scheme val="minor"/>
      </rPr>
      <t>β</t>
    </r>
    <r>
      <rPr>
        <b/>
        <sz val="11"/>
        <rFont val="Calibri"/>
        <family val="2"/>
        <scheme val="minor"/>
      </rPr>
      <t xml:space="preserve">-sitosterol / HMW </t>
    </r>
    <r>
      <rPr>
        <b/>
        <i/>
        <sz val="11"/>
        <rFont val="Calibri"/>
        <family val="2"/>
        <scheme val="minor"/>
      </rPr>
      <t>n</t>
    </r>
    <r>
      <rPr>
        <b/>
        <sz val="11"/>
        <rFont val="Calibri"/>
        <family val="2"/>
        <scheme val="minor"/>
      </rPr>
      <t>-alkanes</t>
    </r>
  </si>
  <si>
    <t>Tesi et al., 2014 - Geoch et Cosmoch Acta and Bröder et al., 2016 - Biogeosciences (average)</t>
  </si>
  <si>
    <t>Tesi et al., 2014 -  Geoch et Cosmoch Acta; https://doi.org/10.1016/j.gca.2014.02.045</t>
  </si>
  <si>
    <t>Bröder et al., 2016 - Biogeosciences and Salvadó et al., 2016 - Biogeosciences (average)</t>
  </si>
  <si>
    <t>Karlsson et al., 2011 - Biogeosciences;  https://doi.org/10.5194/bg-8-1865-2012</t>
  </si>
  <si>
    <t xml:space="preserve">LIGNIN_CITATION </t>
  </si>
  <si>
    <t>BLQ</t>
  </si>
  <si>
    <t>BLD</t>
  </si>
  <si>
    <t>Description</t>
  </si>
  <si>
    <t>Expedition station ID</t>
  </si>
  <si>
    <t>Decimal latitude according to WGS1984</t>
  </si>
  <si>
    <t>Decimal longitude according to WGS1984</t>
  </si>
  <si>
    <t>Water depth of sampling according to shipboard measurement</t>
  </si>
  <si>
    <t>Total OC concentration of the bulk sediment; carbonate removal assumed</t>
  </si>
  <si>
    <t>Total N concentration of the bulk sediment</t>
  </si>
  <si>
    <t>OC/TN ratio (gravimetric); published values or calculated</t>
  </si>
  <si>
    <t>Δ14C-OC corrected for age; carbonate removal assumed</t>
  </si>
  <si>
    <t>Citation of CN data</t>
  </si>
  <si>
    <t>Citation of δ13C data</t>
  </si>
  <si>
    <t>Citation of Δ14C data</t>
  </si>
  <si>
    <t>Laboratory number of the 14C measurement</t>
  </si>
  <si>
    <t>Expedition name</t>
  </si>
  <si>
    <t xml:space="preserve">Year of sampling </t>
  </si>
  <si>
    <t>Sampling equipment used</t>
  </si>
  <si>
    <t>Laptev (LS), western and eastern East Siberian Seas (WESS and EESS)</t>
  </si>
  <si>
    <t>Vessel name</t>
  </si>
  <si>
    <t>Distance between sample location and the shore</t>
  </si>
  <si>
    <t>Distance between sample location and Lena River mouth</t>
  </si>
  <si>
    <t>Distance between sample location and Kolyma River mouth</t>
  </si>
  <si>
    <t>δ13C-OC (‰ VPDB); carbonate removal assumed</t>
  </si>
  <si>
    <t xml:space="preserve">Sediment specific surface area </t>
  </si>
  <si>
    <t xml:space="preserve">δ13C-OC endmember for permafrost active layer </t>
  </si>
  <si>
    <t>δ13C-OC endmember for Ice Complex deposits</t>
  </si>
  <si>
    <t>δ13C-OC endmember for marine organic carbon</t>
  </si>
  <si>
    <t>Fraction of AL-OC</t>
  </si>
  <si>
    <t>∆14C-OC endmember for marine organic carbon (MOC)</t>
  </si>
  <si>
    <t>∆14C-OC endmember for permafrost active layer (AL-OC)</t>
  </si>
  <si>
    <t>∆14C-OC endmember for Ice Complex deposits (ICD-OC)</t>
  </si>
  <si>
    <t>Percentage of AL-OC</t>
  </si>
  <si>
    <t xml:space="preserve">St. dev. of ∆14C-OC endmember for permafrost active layer </t>
  </si>
  <si>
    <t>St. dev. of ∆14C-OC endmember for Ice Complex deposits</t>
  </si>
  <si>
    <t>St. dev. of ∆14C-OC endmember for marine organic carbon</t>
  </si>
  <si>
    <t xml:space="preserve">St. dev. of δ13C-OC endmember for permafrost active layer </t>
  </si>
  <si>
    <t>St. dev. of δ13C-OC endmember for Ice Complex deposits</t>
  </si>
  <si>
    <t>St. dev. of δ13C-OC endmember for marine organic carbon</t>
  </si>
  <si>
    <t>St. dev.of fraction of AL-OC</t>
  </si>
  <si>
    <t>Fraction of ICD-OC</t>
  </si>
  <si>
    <t>Percentage of ICD-OC</t>
  </si>
  <si>
    <t>St. dev.of fraction of ICD-OC</t>
  </si>
  <si>
    <t>Fraction of MOC</t>
  </si>
  <si>
    <t>Percentage of MOC</t>
  </si>
  <si>
    <t>St. dev.of fraction of MOC</t>
  </si>
  <si>
    <t>Contribution of ICD-OC over terrestrial OC sources</t>
  </si>
  <si>
    <t>Contribution of AL-OC over terrestrial OC sources</t>
  </si>
  <si>
    <t>Contribution of AL-OC to the TOC</t>
  </si>
  <si>
    <t>Contribution of ICD-OC to the TOC</t>
  </si>
  <si>
    <t>Contribution of terrigenous OC to the TOC</t>
  </si>
  <si>
    <t>Percentage of terrigenous OC in TOC</t>
  </si>
  <si>
    <t xml:space="preserve">TOC- and SSA-normalized concentrations of n-alkane C13 </t>
  </si>
  <si>
    <t>TOC- and SSA-normalized concentrations of n-alkane C14</t>
  </si>
  <si>
    <t>TOC- and SSA-normalized concentrations of n-alkane C15</t>
  </si>
  <si>
    <t>TOC- and SSA-normalized concentrations of n-alkane C16</t>
  </si>
  <si>
    <t>TOC- and SSA-normalized concentrations of n-alkane C17</t>
  </si>
  <si>
    <t>TOC- and SSA-normalized concentrations of n-alkane C18</t>
  </si>
  <si>
    <t>TOC- and SSA-normalized concentrations of n-alkane C19</t>
  </si>
  <si>
    <t>TOC- and SSA-normalized concentrations of n-alkane C20</t>
  </si>
  <si>
    <t>TOC- and SSA-normalized concentrations of n-alkane C21</t>
  </si>
  <si>
    <t>TOC- and SSA-normalized concentrations of n-alkane C22</t>
  </si>
  <si>
    <t>TOC- and SSA-normalized concentrations of n-alkane C23</t>
  </si>
  <si>
    <t>TOC- and SSA-normalized concentrations of n-alkane C24</t>
  </si>
  <si>
    <t>TOC- and SSA-normalized concentrations of n-alkane C25</t>
  </si>
  <si>
    <t>TOC- and SSA-normalized concentrations of n-alkane C26</t>
  </si>
  <si>
    <t>TOC- and SSA-normalized concentrations of n-alkane C27</t>
  </si>
  <si>
    <t>TOC- and SSA-normalized concentrations of n-alkane C28</t>
  </si>
  <si>
    <t>TOC- and SSA-normalized concentrations of n-alkane C29</t>
  </si>
  <si>
    <t>TOC- and SSA-normalized concentrations of n-alkane C30</t>
  </si>
  <si>
    <t>TOC- and SSA-normalized concentrations of n-alkane C31</t>
  </si>
  <si>
    <t>TOC- and SSA-normalized concentrations of n-alkane C32</t>
  </si>
  <si>
    <t>TOC- and SSA-normalized concentrations of n-alkane C33</t>
  </si>
  <si>
    <t>TOC- and SSA-normalized concentrations of n-alkane C34</t>
  </si>
  <si>
    <t>TOC- and SSA-normalized concentrations of n-alkane C35</t>
  </si>
  <si>
    <t>n-alkane C13</t>
  </si>
  <si>
    <t>n-alkanoic acid C12</t>
  </si>
  <si>
    <t>TOC- and SSA-normalized concentrations of n-alkanoic acid C12</t>
  </si>
  <si>
    <t>TOC- and SSA-normalized concentrations of n-alkanoic acid C13</t>
  </si>
  <si>
    <t>TOC- and SSA-normalized concentrations of n-alkanoic acid C14</t>
  </si>
  <si>
    <t>TOC- and SSA-normalized concentrations of n-alkanoic acid C15</t>
  </si>
  <si>
    <t>TOC- and SSA-normalized concentrations of n-alkanoic acid C16</t>
  </si>
  <si>
    <t>TOC- and SSA-normalized concentrations of n-alkanoic acid C17</t>
  </si>
  <si>
    <t>TOC- and SSA-normalized concentrations of n-alkanoic acid C16:1</t>
  </si>
  <si>
    <t>TOC- and SSA-normalized concentrations of n-alkanoic acid C18</t>
  </si>
  <si>
    <t>TOC- and SSA-normalized concentrations of n-alkanoic acid C19</t>
  </si>
  <si>
    <t>TOC- and SSA-normalized concentrations of n-alkanoic acid C20</t>
  </si>
  <si>
    <t>TOC- and SSA-normalized concentrations of n-alkanoic acid C21</t>
  </si>
  <si>
    <t>TOC- and SSA-normalized concentrations of n-alkanoic acid C22</t>
  </si>
  <si>
    <t>TOC- and SSA-normalized concentrations of n-alkanoic acid C23</t>
  </si>
  <si>
    <t>TOC- and SSA-normalized concentrations of n-alkanoic acid C24</t>
  </si>
  <si>
    <t>TOC- and SSA-normalized concentrations of n-alkanoic acid C25</t>
  </si>
  <si>
    <t>TOC- and SSA-normalized concentrations of n-alkanoic acid C26</t>
  </si>
  <si>
    <t>TOC- and SSA-normalized concentrations of n-alkanoic acid C27</t>
  </si>
  <si>
    <t>TOC- and SSA-normalized concentrations of n-alkanoic acid C28</t>
  </si>
  <si>
    <t>TOC- and SSA-normalized concentrations of n-alkanoic acid C29</t>
  </si>
  <si>
    <t>TOC- and SSA-normalized concentrations of n-alkanoic acid C30</t>
  </si>
  <si>
    <t>TOC- and SSA-normalized concentrations of n-alkanoic acid C31</t>
  </si>
  <si>
    <t>TOC- and SSA-normalized concentrations of n-alkanoic acid C32</t>
  </si>
  <si>
    <t>TOC- and SSA-normalized concentrations of n-alkanol C14</t>
  </si>
  <si>
    <t xml:space="preserve">n-alkanol C14 </t>
  </si>
  <si>
    <t>TOC- and SSA-normalized concentrations of n-alkanol C15</t>
  </si>
  <si>
    <t>TOC- and SSA-normalized concentrations of n-alkanol C16</t>
  </si>
  <si>
    <t>TOC- and SSA-normalized concentrations of n-alkanol C17</t>
  </si>
  <si>
    <t>TOC- and SSA-normalized concentrations of n-alkanol C18</t>
  </si>
  <si>
    <t>TOC- and SSA-normalized concentrations of n-alkanol C19</t>
  </si>
  <si>
    <t>TOC- and SSA-normalized concentrations of n-alkanol C20</t>
  </si>
  <si>
    <t>TOC- and SSA-normalized concentrations of n-alkanol C21</t>
  </si>
  <si>
    <t>TOC- and SSA-normalized concentrations of n-alkanol C22</t>
  </si>
  <si>
    <t>TOC- and SSA-normalized concentrations of n-alkanol C23</t>
  </si>
  <si>
    <t>TOC- and SSA-normalized concentrations of n-alkanol C24</t>
  </si>
  <si>
    <t>TOC- and SSA-normalized concentrations of n-alkanol C25</t>
  </si>
  <si>
    <t>TOC- and SSA-normalized concentrations of n-alkanol C26</t>
  </si>
  <si>
    <t>TOC- and SSA-normalized concentrations of n-alkanol C27</t>
  </si>
  <si>
    <t>TOC- and SSA-normalized concentrations of n-alkanol C28</t>
  </si>
  <si>
    <t>TOC- and SSA-normalized concentrations of n-alkanol C29</t>
  </si>
  <si>
    <t>TOC- and SSA-normalized concentrations of n-alkanol C30</t>
  </si>
  <si>
    <t>TOC- and SSA-normalized concentrations of n-alkanol C31</t>
  </si>
  <si>
    <t>TOC- and SSA-normalized concentrations of n-alkanol C32</t>
  </si>
  <si>
    <t>TOC- and SSA-normalized concentrations of n-alkanol C33</t>
  </si>
  <si>
    <t>TOC- and SSA-normalized concentrations of HMW n-alkanes C25-33</t>
  </si>
  <si>
    <t>TOC- and SSA-normalized concentrations of HMW n-alkanoic acids C24-30</t>
  </si>
  <si>
    <t>TOC- and SSA-normalized concentrations of HMW n-alkanols C24-32</t>
  </si>
  <si>
    <t>HMW n-alkanols C24-32 over HMW n-alkanes C25-33</t>
  </si>
  <si>
    <t>HMW n-alkanoic acids C24-30 over HMW n-alkanes C25-33</t>
  </si>
  <si>
    <t>Carbon Preference Index of HMW n-alkanes C25-33</t>
  </si>
  <si>
    <t>Carbon Preference Index of HMW n-alkanoic acids C24-30</t>
  </si>
  <si>
    <t>Carbon Preference Index of HMW n-alkanols C24-32</t>
  </si>
  <si>
    <t>TOC- and SSA-normalized concentrations of campesterol</t>
  </si>
  <si>
    <t>TOC- and SSA-normalized concentrations of campestanol</t>
  </si>
  <si>
    <t>TOC- and SSA-normalized concentrations of stigmasterol</t>
  </si>
  <si>
    <t>TOC- and SSA-normalized concentrations of β-sitosterol</t>
  </si>
  <si>
    <t>TOC- and SSA-normalized concentrations of sterols</t>
  </si>
  <si>
    <t>Campestanol over campesterol</t>
  </si>
  <si>
    <t>Sitostanol over stigmasterol</t>
  </si>
  <si>
    <t>Sitostanol over β-sitosterol</t>
  </si>
  <si>
    <t>Campesterol over HMW n-alkanes C25-33</t>
  </si>
  <si>
    <t>Stigmasterol over HMW n-alkanes C25-33</t>
  </si>
  <si>
    <t>β-sitosterol over HMW n-alkanes C25-33</t>
  </si>
  <si>
    <t>Sterols over HMW n-alkanes C25-33</t>
  </si>
  <si>
    <r>
      <t>Sterols / HMW</t>
    </r>
    <r>
      <rPr>
        <b/>
        <i/>
        <sz val="11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-alkanes</t>
    </r>
  </si>
  <si>
    <t xml:space="preserve">TOC- and SSA-normalized concentrations of sitostanol </t>
  </si>
  <si>
    <t>Sitostanol over the sum of β-sitosterol + stigmasterol</t>
  </si>
  <si>
    <t xml:space="preserve">Benzoic acid (Bd) </t>
  </si>
  <si>
    <t>Sterols / HMW n-alkanes</t>
  </si>
  <si>
    <t>δ13C_CITATION</t>
  </si>
  <si>
    <t>∆14C_CITATION</t>
  </si>
  <si>
    <t>TOC*fAL (mg/gOC)</t>
  </si>
  <si>
    <t>TOC*fICD (mg/gOC)</t>
  </si>
  <si>
    <t>TOC*(fICD + fAL) (mg/gOC)</t>
  </si>
  <si>
    <t>Ferulic acid (Fd)</t>
  </si>
  <si>
    <t>TOC- and SSA-normalized concentrations of benzoic acid</t>
  </si>
  <si>
    <t>TOC- and SSA-normalized concentrations of m-hydroxybenzoic acid</t>
  </si>
  <si>
    <t>TOC- and SSA-normalized concentrations of p-hydroxybenzaldehyde</t>
  </si>
  <si>
    <t>TOC- and SSA-normalized concentrations of p-hydroxybenzoic acid</t>
  </si>
  <si>
    <t>TOC- and SSA-normalized concentrations of p-hydroxyacetophenone</t>
  </si>
  <si>
    <t>TOC- and SSA-normalized concentrations of hydroxy benzene products</t>
  </si>
  <si>
    <t>TOC- and SSA-normalized concentrations of p-hydroxy benzene products</t>
  </si>
  <si>
    <t>TOC- and SSA-normalized concentrations of vanillin</t>
  </si>
  <si>
    <t>TOC- and SSA-normalized concentrations of vanillic acid</t>
  </si>
  <si>
    <t>TOC- and SSA-normalized concentrations of acetovanillone</t>
  </si>
  <si>
    <t>TOC- and SSA-normalized concentrations of vanilly</t>
  </si>
  <si>
    <t>TOC- and SSA-normalized concentrations of syringealdehyde</t>
  </si>
  <si>
    <t>TOC- and SSA-normalized concentrations of syringic acid</t>
  </si>
  <si>
    <t>TOC- and SSA-normalized concentrations of acetosyringone</t>
  </si>
  <si>
    <t>TOC- and SSA-normalized concentrations of syringyl</t>
  </si>
  <si>
    <t>TOC- and SSA-normalized concentrations of p-coumaric acid</t>
  </si>
  <si>
    <t xml:space="preserve">TOC- and SSA-normalized concentrations of ferulic acid </t>
  </si>
  <si>
    <t xml:space="preserve">TOC- and SSA-normalized concentrations of cinnamyl </t>
  </si>
  <si>
    <t xml:space="preserve">Lignin </t>
  </si>
  <si>
    <t>3,5-Dihydroxybenzoic acid (3,5-Bd)</t>
  </si>
  <si>
    <t>TOC- and SSA-normalized concentrations of 3,5-dihydroxybenzoic acid</t>
  </si>
  <si>
    <t>3,5-Dihydroxybenzoic acid over vanillyl</t>
  </si>
  <si>
    <t>Vanillic acid over vanillin</t>
  </si>
  <si>
    <t>Syringic acid over syringealdehyde</t>
  </si>
  <si>
    <t>Lignin phenols over cutin acids</t>
  </si>
  <si>
    <t>TOC- and SSA-normalized concentrations of 7-Dihydroxy C16 a,x-dioic acid</t>
  </si>
  <si>
    <t>TOC- and SSA-normalized concentrations of 8-Dihydroxy C16 a,x-dioic acid</t>
  </si>
  <si>
    <t>TOC- and SSA-normalized concentrations of cutin acids</t>
  </si>
  <si>
    <t xml:space="preserve">TOC- and SSA-normalized concentrations of lignin phenols </t>
  </si>
  <si>
    <t xml:space="preserve">TOC- and SSA-normalized concentrations of stanols </t>
  </si>
  <si>
    <t xml:space="preserve">TOC- and SSA-normalized concentrations of 16-Hydroxyhexadecanoic acid </t>
  </si>
  <si>
    <t>TOC- and SSA-normalized concentrations of Hexadecan-1,16-dioic acid</t>
  </si>
  <si>
    <t>TOC- and SSA-normalized concentrations of 18-Hydroxyoctadec-9-enoic acid</t>
  </si>
  <si>
    <t>TOC- and SSA-normalized concentrations of 8,16-Dihydroxy C16 acid</t>
  </si>
  <si>
    <t>TOC- and SSA-normalized concentrations of 10,16-Dihydroxy C16 acids</t>
  </si>
  <si>
    <t>TOC- and SSA-normalized concentrations of 9,16-Dihydroxy C16 acid</t>
  </si>
  <si>
    <t>Cutin acids</t>
  </si>
  <si>
    <r>
      <t>δ</t>
    </r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C_CITATION</t>
    </r>
  </si>
  <si>
    <r>
      <t>∆</t>
    </r>
    <r>
      <rPr>
        <vertAlign val="super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C_CITATION</t>
    </r>
  </si>
  <si>
    <t>Citation of lignin phenol data</t>
  </si>
  <si>
    <t>Citation of lipid compound data</t>
  </si>
  <si>
    <t>Name</t>
  </si>
  <si>
    <t>n-alkanol C14 (µg/m2)</t>
  </si>
  <si>
    <t>TOC*fAL (µg/m2)</t>
  </si>
  <si>
    <t>TOC*fICD (µg/m2)</t>
  </si>
  <si>
    <t>TOC*(fICD + fAL) (µg/m2)</t>
  </si>
  <si>
    <t>n-alkane C13 (µg/m2)</t>
  </si>
  <si>
    <t>n-alkanoic acid C12 (µg/m2)</t>
  </si>
  <si>
    <t>HMW n-alkanes (C25-C33) (µg/m2)</t>
  </si>
  <si>
    <t>Campesterol (µg/m2)</t>
  </si>
  <si>
    <t>Benzoic acid (Bd) (µg/m2)</t>
  </si>
  <si>
    <t>Lignin (µg/m2)</t>
  </si>
  <si>
    <t>ωC16 (µg/m2)</t>
  </si>
  <si>
    <t>Cutin acids (µg/m2)</t>
  </si>
  <si>
    <r>
      <t xml:space="preserve">HMW </t>
    </r>
    <r>
      <rPr>
        <b/>
        <i/>
        <sz val="11"/>
        <rFont val="Calibri"/>
        <family val="2"/>
        <scheme val="minor"/>
      </rPr>
      <t>n</t>
    </r>
    <r>
      <rPr>
        <b/>
        <sz val="11"/>
        <rFont val="Calibri"/>
        <family val="2"/>
        <scheme val="minor"/>
      </rPr>
      <t xml:space="preserve">-alkanes (C25-C33) (mg/gOC) </t>
    </r>
  </si>
  <si>
    <t>ωC16 (mg/gOC)</t>
  </si>
  <si>
    <t>Bröder et al., 2016 - Biogeosciences; https://doi.org/10.5194/bg-13-5003-2016 (n-alkanes and n-alkanoic acids); This study (n-alkanols and sterols)</t>
  </si>
  <si>
    <t>Below limit of detection - calculated by 3*st dev of blanks</t>
  </si>
  <si>
    <t>Below limit of quantification - calculated by 10*st dev of blanks</t>
  </si>
  <si>
    <t xml:space="preserve">Depth of the upper surface sediments collected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</si>
</sst>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000"/>
    <numFmt numFmtId="166" formatCode="0;;"/>
    <numFmt numFmtId="167" formatCode="0.000;;"/>
    <numFmt numFmtId="168" formatCode="0.0000;;"/>
    <numFmt numFmtId="169" formatCode="0.00000000"/>
    <numFmt numFmtId="170" formatCode="0.0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</borders>
  <cellStyleXfs count="4">
    <xf numFmtId="0" fontId="0" fillId="0" borderId="0"/>
    <xf numFmtId="0" fontId="5" fillId="0" borderId="0"/>
    <xf numFmtId="0" fontId="4" fillId="0" borderId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6" fillId="0" borderId="0" xfId="0" applyFont="1" applyAlignment="1">
      <alignment wrapText="1"/>
    </xf>
    <xf numFmtId="0" fontId="3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2" fontId="10" fillId="0" borderId="2" xfId="0" applyNumberFormat="1" applyFont="1" applyFill="1" applyBorder="1" applyAlignment="1">
      <alignment horizontal="left" vertical="center" wrapText="1"/>
    </xf>
    <xf numFmtId="170" fontId="10" fillId="0" borderId="2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2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2" fontId="13" fillId="0" borderId="0" xfId="0" applyNumberFormat="1" applyFont="1" applyAlignment="1">
      <alignment horizontal="left" vertical="center"/>
    </xf>
    <xf numFmtId="170" fontId="13" fillId="0" borderId="0" xfId="0" applyNumberFormat="1" applyFont="1" applyAlignment="1">
      <alignment horizontal="left" vertical="center"/>
    </xf>
    <xf numFmtId="170" fontId="13" fillId="0" borderId="0" xfId="0" applyNumberFormat="1" applyFont="1" applyFill="1" applyBorder="1" applyAlignment="1" applyProtection="1">
      <alignment horizontal="left" vertical="center"/>
    </xf>
    <xf numFmtId="170" fontId="13" fillId="0" borderId="0" xfId="0" applyNumberFormat="1" applyFont="1" applyFill="1" applyAlignment="1" applyProtection="1">
      <alignment horizontal="left" vertical="center"/>
    </xf>
    <xf numFmtId="2" fontId="13" fillId="0" borderId="0" xfId="0" applyNumberFormat="1" applyFont="1" applyFill="1" applyAlignment="1">
      <alignment horizontal="left" vertical="center"/>
    </xf>
    <xf numFmtId="170" fontId="13" fillId="0" borderId="0" xfId="0" applyNumberFormat="1" applyFont="1" applyFill="1" applyAlignment="1">
      <alignment horizontal="left" vertical="center"/>
    </xf>
    <xf numFmtId="1" fontId="13" fillId="0" borderId="0" xfId="0" applyNumberFormat="1" applyFont="1" applyAlignment="1">
      <alignment horizontal="left" vertical="center"/>
    </xf>
    <xf numFmtId="165" fontId="13" fillId="0" borderId="0" xfId="0" applyNumberFormat="1" applyFont="1" applyFill="1" applyAlignment="1">
      <alignment horizontal="left" vertical="center"/>
    </xf>
    <xf numFmtId="165" fontId="13" fillId="0" borderId="0" xfId="0" applyNumberFormat="1" applyFont="1" applyAlignment="1">
      <alignment horizontal="left" vertical="center"/>
    </xf>
    <xf numFmtId="165" fontId="13" fillId="0" borderId="0" xfId="0" applyNumberFormat="1" applyFont="1" applyAlignment="1">
      <alignment horizontal="left" vertical="center" wrapText="1"/>
    </xf>
    <xf numFmtId="165" fontId="13" fillId="0" borderId="0" xfId="0" applyNumberFormat="1" applyFont="1" applyFill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Alignment="1">
      <alignment horizontal="left" vertical="center"/>
    </xf>
    <xf numFmtId="165" fontId="13" fillId="0" borderId="0" xfId="0" applyNumberFormat="1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 applyProtection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 wrapText="1" shrinkToFit="1"/>
    </xf>
    <xf numFmtId="165" fontId="10" fillId="0" borderId="0" xfId="0" applyNumberFormat="1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left" vertical="center" wrapText="1" shrinkToFit="1"/>
    </xf>
    <xf numFmtId="2" fontId="13" fillId="0" borderId="0" xfId="0" applyNumberFormat="1" applyFont="1" applyFill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170" fontId="13" fillId="0" borderId="0" xfId="0" applyNumberFormat="1" applyFont="1" applyFill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/>
    </xf>
    <xf numFmtId="164" fontId="13" fillId="0" borderId="0" xfId="0" applyNumberFormat="1" applyFont="1" applyFill="1" applyBorder="1" applyAlignment="1">
      <alignment horizontal="left" vertical="center"/>
    </xf>
    <xf numFmtId="165" fontId="14" fillId="0" borderId="0" xfId="0" applyNumberFormat="1" applyFont="1" applyFill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165" fontId="14" fillId="0" borderId="0" xfId="0" applyNumberFormat="1" applyFont="1" applyAlignment="1">
      <alignment horizontal="left" vertical="center" wrapText="1"/>
    </xf>
    <xf numFmtId="165" fontId="14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3" fillId="0" borderId="0" xfId="0" applyFont="1" applyFill="1"/>
    <xf numFmtId="1" fontId="13" fillId="0" borderId="0" xfId="0" applyNumberFormat="1" applyFont="1" applyAlignment="1">
      <alignment horizontal="right" vertical="center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center" wrapText="1"/>
    </xf>
    <xf numFmtId="1" fontId="13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Alignment="1">
      <alignment horizontal="right" vertical="center" wrapText="1"/>
    </xf>
    <xf numFmtId="0" fontId="8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/>
    <xf numFmtId="0" fontId="2" fillId="0" borderId="0" xfId="0" applyFont="1"/>
    <xf numFmtId="165" fontId="2" fillId="0" borderId="0" xfId="0" applyNumberFormat="1" applyFont="1" applyAlignment="1">
      <alignment vertical="center"/>
    </xf>
    <xf numFmtId="0" fontId="8" fillId="0" borderId="0" xfId="0" applyFont="1" applyAlignment="1">
      <alignment wrapText="1"/>
    </xf>
    <xf numFmtId="2" fontId="10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2" fontId="13" fillId="0" borderId="0" xfId="0" applyNumberFormat="1" applyFont="1" applyAlignment="1">
      <alignment wrapText="1"/>
    </xf>
    <xf numFmtId="1" fontId="13" fillId="0" borderId="0" xfId="0" applyNumberFormat="1" applyFont="1" applyAlignment="1">
      <alignment wrapText="1"/>
    </xf>
    <xf numFmtId="170" fontId="13" fillId="0" borderId="0" xfId="0" applyNumberFormat="1" applyFont="1" applyAlignment="1">
      <alignment wrapText="1"/>
    </xf>
    <xf numFmtId="165" fontId="13" fillId="0" borderId="0" xfId="0" applyNumberFormat="1" applyFont="1" applyAlignment="1">
      <alignment wrapText="1"/>
    </xf>
    <xf numFmtId="2" fontId="10" fillId="0" borderId="0" xfId="0" applyNumberFormat="1" applyFont="1" applyFill="1" applyAlignment="1">
      <alignment vertical="center"/>
    </xf>
    <xf numFmtId="2" fontId="8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170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2" fontId="8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wrapText="1"/>
    </xf>
    <xf numFmtId="169" fontId="13" fillId="0" borderId="0" xfId="0" applyNumberFormat="1" applyFont="1" applyAlignment="1">
      <alignment wrapText="1"/>
    </xf>
    <xf numFmtId="168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wrapText="1"/>
    </xf>
    <xf numFmtId="167" fontId="2" fillId="0" borderId="0" xfId="0" applyNumberFormat="1" applyFont="1" applyAlignment="1">
      <alignment wrapText="1"/>
    </xf>
    <xf numFmtId="165" fontId="15" fillId="0" borderId="0" xfId="0" applyNumberFormat="1" applyFont="1" applyAlignment="1">
      <alignment wrapText="1"/>
    </xf>
    <xf numFmtId="0" fontId="8" fillId="0" borderId="0" xfId="0" applyFont="1" applyAlignment="1">
      <alignment horizontal="center" vertical="center" wrapText="1"/>
    </xf>
  </cellXfs>
  <cellStyles count="4">
    <cellStyle name="Hyperlink 2" xfId="3" xr:uid="{00000000-0005-0000-0000-000032000000}"/>
    <cellStyle name="Normal" xfId="0" builtinId="0"/>
    <cellStyle name="Normal 2" xfId="1" xr:uid="{00000000-0005-0000-0000-000031000000}"/>
    <cellStyle name="Normal 3" xfId="2" xr:uid="{00000000-0005-0000-0000-000033000000}"/>
  </cellStyles>
  <dxfs count="1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1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1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1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0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70" formatCode="0.0"/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70" formatCode="0.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70" formatCode="0.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70" formatCode="0.0"/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70" formatCode="0.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70" formatCode="0.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E9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L100" totalsRowShown="0" headerRowDxfId="169" dataDxfId="168">
  <tableColumns count="168">
    <tableColumn id="1" xr3:uid="{00000000-0010-0000-0000-000001000000}" name="ID " dataDxfId="167"/>
    <tableColumn id="2" xr3:uid="{00000000-0010-0000-0000-000002000000}" name="Vessel" dataDxfId="166"/>
    <tableColumn id="3" xr3:uid="{00000000-0010-0000-0000-000003000000}" name="Expedition" dataDxfId="165"/>
    <tableColumn id="4" xr3:uid="{00000000-0010-0000-0000-000004000000}" name="Sample Year" dataDxfId="164"/>
    <tableColumn id="6" xr3:uid="{00000000-0010-0000-0000-000006000000}" name="Shelf" dataDxfId="163"/>
    <tableColumn id="7" xr3:uid="{00000000-0010-0000-0000-000007000000}" name="Sampler" dataDxfId="162"/>
    <tableColumn id="8" xr3:uid="{00000000-0010-0000-0000-000008000000}" name="Lat N" dataDxfId="161"/>
    <tableColumn id="9" xr3:uid="{00000000-0010-0000-0000-000009000000}" name="Lon E" dataDxfId="160"/>
    <tableColumn id="10" xr3:uid="{00000000-0010-0000-0000-00000A000000}" name="Top layer (cm)" dataDxfId="159"/>
    <tableColumn id="11" xr3:uid="{00000000-0010-0000-0000-00000B000000}" name="Water depth (m) " dataDxfId="158"/>
    <tableColumn id="12" xr3:uid="{00000000-0010-0000-0000-00000C000000}" name="Distance from the shore (km) " dataDxfId="157"/>
    <tableColumn id="154" xr3:uid="{1CFED70B-227D-4A39-86B9-F6BB620B83E7}" name="Distance from Lena River (km)" dataDxfId="156"/>
    <tableColumn id="155" xr3:uid="{728D853F-1ED8-4E23-8172-4A0D839CA400}" name="Distance from Kolyma River (km)" dataDxfId="155"/>
    <tableColumn id="15" xr3:uid="{00000000-0010-0000-0000-00000F000000}" name="TOC (wt%)" dataDxfId="154"/>
    <tableColumn id="13" xr3:uid="{574183A0-911A-48E3-A6FD-53F7FEBB1C9D}" name="TN (wt%)" dataDxfId="153"/>
    <tableColumn id="100" xr3:uid="{15CF298E-207E-4547-871B-5F3A9256F584}" name="TOC/TN" dataDxfId="152"/>
    <tableColumn id="16" xr3:uid="{00000000-0010-0000-0000-000010000000}" name="SSA (m2 g−1)" dataDxfId="151"/>
    <tableColumn id="17" xr3:uid="{00000000-0010-0000-0000-000011000000}" name="δ13C (‰)" dataDxfId="150"/>
    <tableColumn id="18" xr3:uid="{00000000-0010-0000-0000-000012000000}" name="∆14C (‰)" dataDxfId="149"/>
    <tableColumn id="266" xr3:uid="{F263B9D3-54C5-4A76-B01F-1481DF98FA2D}" name="AMS label" dataDxfId="148"/>
    <tableColumn id="249" xr3:uid="{DEDD9A1A-062E-485B-9F45-23481CA5DC55}" name="PFAL 14C" dataDxfId="147"/>
    <tableColumn id="250" xr3:uid="{B0CF3C4D-7858-48FB-9D8D-88C09AAB83CE}" name="PFAL 14C sd" dataDxfId="146"/>
    <tableColumn id="251" xr3:uid="{42D97EB5-B70B-4240-871E-BB7A8D13F6DA}" name="ICD 14C" dataDxfId="145"/>
    <tableColumn id="252" xr3:uid="{BF980DB1-C926-43D5-8C3E-41BE204467BC}" name="ICD 14C sd" dataDxfId="144"/>
    <tableColumn id="253" xr3:uid="{4F1608CE-A980-450D-B56B-652942DD2861}" name="MOC 14C" dataDxfId="143"/>
    <tableColumn id="254" xr3:uid="{931F4991-343A-4BFA-9120-ABEFCEA72300}" name="MOC 14C sd" dataDxfId="142"/>
    <tableColumn id="255" xr3:uid="{82DE1462-FC26-4B61-9CD5-0F467D0DB0AE}" name="PFAL 13C" dataDxfId="141"/>
    <tableColumn id="256" xr3:uid="{BCF88D03-9F13-48E7-A705-D23F1A73008E}" name="PFAL 13C sd" dataDxfId="140"/>
    <tableColumn id="257" xr3:uid="{5E7B762E-8C88-46D9-9E48-EE4A35FB6B57}" name="ICD 13C" dataDxfId="139"/>
    <tableColumn id="258" xr3:uid="{B77B1905-8E43-4334-9EA2-4E55DFFDC663}" name="ICD 13C sd" dataDxfId="138"/>
    <tableColumn id="259" xr3:uid="{13BA7944-EFC7-4208-B8B8-DFAE9E284A89}" name="MOC 13C" dataDxfId="137"/>
    <tableColumn id="260" xr3:uid="{88714035-F35F-4081-9CE5-CE17D1FC6E08}" name="MOC 13C sd" dataDxfId="136"/>
    <tableColumn id="231" xr3:uid="{36E8481F-5C3D-4080-8B8E-6082106FBBBF}" name="fAL" dataDxfId="135"/>
    <tableColumn id="232" xr3:uid="{CF6991D3-6226-48D7-B478-ED41F40A357A}" name="fAL (%)" dataDxfId="134"/>
    <tableColumn id="233" xr3:uid="{E784464C-E005-4CFE-8D70-3AD4A02D4595}" name="fAL sd" dataDxfId="133"/>
    <tableColumn id="234" xr3:uid="{5532F6C0-D6D0-4BC6-A640-64CDFF4AC05F}" name="fICD" dataDxfId="132"/>
    <tableColumn id="235" xr3:uid="{BA2BCB93-886C-4B09-BBE7-0C161D672840}" name="fICD (%)" dataDxfId="131"/>
    <tableColumn id="236" xr3:uid="{E5742FAC-0A5C-4B7B-8C9D-123D241BD45F}" name="fICD sd" dataDxfId="130"/>
    <tableColumn id="237" xr3:uid="{6964F50E-D7D4-4935-B9E7-44499015CDA4}" name="fMOC" dataDxfId="129"/>
    <tableColumn id="238" xr3:uid="{6C28A425-F08A-4E7D-BA43-471E20918CBB}" name="fMOC (%)" dataDxfId="128"/>
    <tableColumn id="239" xr3:uid="{CD82557F-F13C-4FEB-B936-3CB01DC0D29A}" name="fMOC sd" dataDxfId="127"/>
    <tableColumn id="194" xr3:uid="{C248F580-5664-4D67-A8E0-1646B4FA1C4E}" name="fICD / (fICD + fAL)" dataDxfId="126"/>
    <tableColumn id="195" xr3:uid="{272A390F-9713-47FC-B70F-3D98DB2D8686}" name="fAL / (fICD + fAL)" dataDxfId="125"/>
    <tableColumn id="629" xr3:uid="{8EB85A53-40F4-4E26-9F5D-ADBACF154245}" name="TOC*fAL (mg/gOC)" dataDxfId="124"/>
    <tableColumn id="631" xr3:uid="{FB32B14A-94CB-426C-A7A9-72EB98A2441D}" name="TOC*fICD (mg/gOC)" dataDxfId="123"/>
    <tableColumn id="619" xr3:uid="{56F98FE3-6E08-47C8-9A0B-A397786D014D}" name="TOC*(fICD + fAL) (mg/gOC)" dataDxfId="122"/>
    <tableColumn id="103" xr3:uid="{80D6196D-E55B-4550-8A6E-333855155221}" name="%TerrOC in TOC" dataDxfId="121"/>
    <tableColumn id="19" xr3:uid="{00000000-0010-0000-0000-000013000000}" name="n-alkane C13 (mg/gOC)" dataDxfId="120"/>
    <tableColumn id="20" xr3:uid="{00000000-0010-0000-0000-000014000000}" name="n-alkane C14" dataDxfId="119"/>
    <tableColumn id="21" xr3:uid="{00000000-0010-0000-0000-000015000000}" name="n-alkane C15" dataDxfId="118"/>
    <tableColumn id="22" xr3:uid="{00000000-0010-0000-0000-000016000000}" name="n-alkane C16" dataDxfId="117"/>
    <tableColumn id="23" xr3:uid="{00000000-0010-0000-0000-000017000000}" name="n-alkane C17" dataDxfId="116"/>
    <tableColumn id="24" xr3:uid="{00000000-0010-0000-0000-000018000000}" name="n-alkane C18" dataDxfId="115"/>
    <tableColumn id="25" xr3:uid="{00000000-0010-0000-0000-000019000000}" name="n-alkane C19" dataDxfId="114"/>
    <tableColumn id="26" xr3:uid="{00000000-0010-0000-0000-00001A000000}" name="n-alkane C20" dataDxfId="113"/>
    <tableColumn id="27" xr3:uid="{00000000-0010-0000-0000-00001B000000}" name="n-alkane C21" dataDxfId="112"/>
    <tableColumn id="28" xr3:uid="{00000000-0010-0000-0000-00001C000000}" name="n-alkane C22" dataDxfId="111"/>
    <tableColumn id="29" xr3:uid="{00000000-0010-0000-0000-00001D000000}" name="n-alkane C23" dataDxfId="110"/>
    <tableColumn id="30" xr3:uid="{00000000-0010-0000-0000-00001E000000}" name="n-alkane C24" dataDxfId="109"/>
    <tableColumn id="31" xr3:uid="{00000000-0010-0000-0000-00001F000000}" name="n-alkane C25" dataDxfId="108"/>
    <tableColumn id="32" xr3:uid="{00000000-0010-0000-0000-000020000000}" name="n-alkane C26" dataDxfId="107"/>
    <tableColumn id="33" xr3:uid="{00000000-0010-0000-0000-000021000000}" name="n-alkane C27" dataDxfId="106"/>
    <tableColumn id="34" xr3:uid="{00000000-0010-0000-0000-000022000000}" name="n-alkane C28" dataDxfId="105"/>
    <tableColumn id="35" xr3:uid="{00000000-0010-0000-0000-000023000000}" name="n-alkane C29" dataDxfId="104"/>
    <tableColumn id="36" xr3:uid="{00000000-0010-0000-0000-000024000000}" name="n-alkane C30" dataDxfId="103"/>
    <tableColumn id="37" xr3:uid="{00000000-0010-0000-0000-000025000000}" name="n-alkane C31" dataDxfId="102"/>
    <tableColumn id="38" xr3:uid="{00000000-0010-0000-0000-000026000000}" name="n-alkane C32" dataDxfId="101"/>
    <tableColumn id="39" xr3:uid="{00000000-0010-0000-0000-000027000000}" name="n-alkane C33" dataDxfId="100"/>
    <tableColumn id="40" xr3:uid="{00000000-0010-0000-0000-000028000000}" name="n-alkane C34" dataDxfId="99"/>
    <tableColumn id="41" xr3:uid="{00000000-0010-0000-0000-000029000000}" name="n-alkane C35" dataDxfId="98"/>
    <tableColumn id="44" xr3:uid="{00000000-0010-0000-0000-00002C000000}" name="n-alkanoic acid C12 (mg/gOC)" dataDxfId="97"/>
    <tableColumn id="45" xr3:uid="{00000000-0010-0000-0000-00002D000000}" name="n-alkanoic acid C13" dataDxfId="96"/>
    <tableColumn id="46" xr3:uid="{00000000-0010-0000-0000-00002E000000}" name="n-alkanoic acid C14" dataDxfId="95"/>
    <tableColumn id="47" xr3:uid="{00000000-0010-0000-0000-00002F000000}" name="n-alkanoic acid C15" dataDxfId="94"/>
    <tableColumn id="48" xr3:uid="{00000000-0010-0000-0000-000030000000}" name="n-alkanoic acid C16" dataDxfId="93"/>
    <tableColumn id="49" xr3:uid="{00000000-0010-0000-0000-000031000000}" name="n-alkanoic acid C16:1" dataDxfId="92"/>
    <tableColumn id="50" xr3:uid="{00000000-0010-0000-0000-000032000000}" name="n-alkanoic acid C17" dataDxfId="91"/>
    <tableColumn id="51" xr3:uid="{00000000-0010-0000-0000-000033000000}" name="n-alkanoic acid C18" dataDxfId="90"/>
    <tableColumn id="52" xr3:uid="{00000000-0010-0000-0000-000034000000}" name="n-alkanoic acid C19" dataDxfId="89"/>
    <tableColumn id="53" xr3:uid="{00000000-0010-0000-0000-000035000000}" name="n-alkanoic acid C20" dataDxfId="88"/>
    <tableColumn id="54" xr3:uid="{00000000-0010-0000-0000-000036000000}" name="n-alkanoic acid C21" dataDxfId="87"/>
    <tableColumn id="55" xr3:uid="{00000000-0010-0000-0000-000037000000}" name="n-alkanoic acid C22" dataDxfId="86"/>
    <tableColumn id="56" xr3:uid="{00000000-0010-0000-0000-000038000000}" name="n-alkanoic acid C23" dataDxfId="85"/>
    <tableColumn id="57" xr3:uid="{00000000-0010-0000-0000-000039000000}" name="n-alkanoic acid C24" dataDxfId="84"/>
    <tableColumn id="58" xr3:uid="{00000000-0010-0000-0000-00003A000000}" name="n-alkanoic acid C25" dataDxfId="83"/>
    <tableColumn id="59" xr3:uid="{00000000-0010-0000-0000-00003B000000}" name="n-alkanoic acid C26" dataDxfId="82"/>
    <tableColumn id="60" xr3:uid="{00000000-0010-0000-0000-00003C000000}" name="n-alkanoic acid C27" dataDxfId="81"/>
    <tableColumn id="61" xr3:uid="{00000000-0010-0000-0000-00003D000000}" name="n-alkanoic acid C28" dataDxfId="80"/>
    <tableColumn id="62" xr3:uid="{00000000-0010-0000-0000-00003E000000}" name="n-alkanoic acid C29" dataDxfId="79"/>
    <tableColumn id="63" xr3:uid="{00000000-0010-0000-0000-00003F000000}" name="n-alkanoic acid C30" dataDxfId="78"/>
    <tableColumn id="64" xr3:uid="{00000000-0010-0000-0000-000040000000}" name="n-alkanoic acid C31" dataDxfId="77"/>
    <tableColumn id="65" xr3:uid="{00000000-0010-0000-0000-000041000000}" name="n-alkanoic acid C32" dataDxfId="76"/>
    <tableColumn id="71" xr3:uid="{00000000-0010-0000-0000-000047000000}" name="n-alkanol C14 (mg/gOC)" dataDxfId="75"/>
    <tableColumn id="72" xr3:uid="{00000000-0010-0000-0000-000048000000}" name="n-alkanol C15" dataDxfId="74"/>
    <tableColumn id="73" xr3:uid="{00000000-0010-0000-0000-000049000000}" name="n-alkanol C16" dataDxfId="73"/>
    <tableColumn id="74" xr3:uid="{00000000-0010-0000-0000-00004A000000}" name="n-alkanol C17" dataDxfId="72"/>
    <tableColumn id="75" xr3:uid="{00000000-0010-0000-0000-00004B000000}" name="n-alkanol C18" dataDxfId="71"/>
    <tableColumn id="76" xr3:uid="{00000000-0010-0000-0000-00004C000000}" name="n-alkanol C19" dataDxfId="70"/>
    <tableColumn id="77" xr3:uid="{00000000-0010-0000-0000-00004D000000}" name="n-alkanol C20" dataDxfId="69"/>
    <tableColumn id="78" xr3:uid="{00000000-0010-0000-0000-00004E000000}" name="n-alkanol C21" dataDxfId="68"/>
    <tableColumn id="79" xr3:uid="{00000000-0010-0000-0000-00004F000000}" name="n-alkanol C22" dataDxfId="67"/>
    <tableColumn id="80" xr3:uid="{00000000-0010-0000-0000-000050000000}" name="n-alkanol C23" dataDxfId="66"/>
    <tableColumn id="81" xr3:uid="{00000000-0010-0000-0000-000051000000}" name="n-alkanol C24" dataDxfId="65"/>
    <tableColumn id="82" xr3:uid="{00000000-0010-0000-0000-000052000000}" name="n-alkanol C25" dataDxfId="64"/>
    <tableColumn id="83" xr3:uid="{00000000-0010-0000-0000-000053000000}" name="n-alkanol C26" dataDxfId="63"/>
    <tableColumn id="84" xr3:uid="{00000000-0010-0000-0000-000054000000}" name="n-alkanol C27" dataDxfId="62"/>
    <tableColumn id="85" xr3:uid="{00000000-0010-0000-0000-000055000000}" name="n-alkanol C28" dataDxfId="61"/>
    <tableColumn id="86" xr3:uid="{00000000-0010-0000-0000-000056000000}" name="n-alkanol C29" dataDxfId="60"/>
    <tableColumn id="87" xr3:uid="{00000000-0010-0000-0000-000057000000}" name="n-alkanol C30" dataDxfId="59"/>
    <tableColumn id="88" xr3:uid="{00000000-0010-0000-0000-000058000000}" name="n-alkanol C31" dataDxfId="58"/>
    <tableColumn id="89" xr3:uid="{00000000-0010-0000-0000-000059000000}" name="n-alkanol C32" dataDxfId="57"/>
    <tableColumn id="90" xr3:uid="{00000000-0010-0000-0000-00005A000000}" name="n-alkanol C33" dataDxfId="56"/>
    <tableColumn id="153" xr3:uid="{E32DB669-25D3-4DB5-952D-EC244C1EF4F3}" name="HMW n-alkanes (C25-C33) (mg/gOC) " dataDxfId="55"/>
    <tableColumn id="150" xr3:uid="{55EF811C-4A30-49F5-8E43-CFA49D502A03}" name="HMW n-alkanoic acids (C24-C30)" dataDxfId="54"/>
    <tableColumn id="97" xr3:uid="{00000000-0010-0000-0000-000061000000}" name="HMW n-alkanols (C24-C32)" dataDxfId="53"/>
    <tableColumn id="98" xr3:uid="{00000000-0010-0000-0000-000062000000}" name="HMW n-alkanoic acids (C24-C30) / HMW n-alkanes (C25-C33) " dataDxfId="52"/>
    <tableColumn id="180" xr3:uid="{BC36BA9D-CB5B-46CE-960E-0AF13A6ECFD3}" name="HMW n-alkanols (C24-C32) / HMW n-alkanes (C25-C33) " dataDxfId="51"/>
    <tableColumn id="102" xr3:uid="{00000000-0010-0000-0000-000066000000}" name="CPI HMW n-alkanes (C25-C33) " dataDxfId="50"/>
    <tableColumn id="42" xr3:uid="{3C02A8E2-3330-421C-B434-E042C2B36E16}" name="CPI HMW n-alkanoic acid (C24-C30)" dataDxfId="49"/>
    <tableColumn id="161" xr3:uid="{1F2EC6F2-82EF-4E38-9EDD-3E99FB1574D6}" name="CPI HMW n-alkanols (C24-C32) " dataDxfId="48"/>
    <tableColumn id="112" xr3:uid="{00000000-0010-0000-0000-000070000000}" name="Campesterol (mg/gOC)" dataDxfId="47"/>
    <tableColumn id="113" xr3:uid="{00000000-0010-0000-0000-000071000000}" name="Campestanol" dataDxfId="46"/>
    <tableColumn id="114" xr3:uid="{00000000-0010-0000-0000-000072000000}" name="Stigmasterol" dataDxfId="45"/>
    <tableColumn id="107" xr3:uid="{FF36C19B-3518-45DB-8BB0-246090CCF162}" name="β-sitosterol" dataDxfId="44"/>
    <tableColumn id="108" xr3:uid="{3E2FDF46-5009-4B97-B682-943F1313D2DE}" name="Sitostanol" dataDxfId="43"/>
    <tableColumn id="204" xr3:uid="{E58757B1-3D22-4CB1-8E46-70DA799CA1A2}" name="Sterols" dataDxfId="42"/>
    <tableColumn id="205" xr3:uid="{5FA04734-96F3-47BC-90DC-0BAE142861DA}" name="Stanols" dataDxfId="41"/>
    <tableColumn id="67" xr3:uid="{2104E2D1-73AA-40BD-9514-DC03DC12C462}" name="Campestanol/campesterol" dataDxfId="40"/>
    <tableColumn id="68" xr3:uid="{8AF7669A-149A-4EF7-A119-93C0C94083D6}" name="Sitostanol/Stigmasterol" dataDxfId="39"/>
    <tableColumn id="69" xr3:uid="{B351AB97-976D-48C3-BB4F-843FB15F532B}" name="Sitostanol/β-sitosterol" dataDxfId="38"/>
    <tableColumn id="91" xr3:uid="{EB5A3B29-FA42-4995-ABD5-63ED3C28FBA5}" name="Sitostanol/(β-sitosterol+Stigmasterol)" dataDxfId="37"/>
    <tableColumn id="93" xr3:uid="{A0B8E316-6D7A-4A2C-BCB3-7647CCC1113C}" name="Campesterol/ HMW n-alkanes" dataDxfId="36"/>
    <tableColumn id="92" xr3:uid="{E6461750-10F6-44B8-BF0A-421B809952B4}" name="Stigmasterol/ HMW n-alkanes" dataDxfId="35"/>
    <tableColumn id="115" xr3:uid="{00000000-0010-0000-0000-000073000000}" name="β-sitosterol / HMW n-alkanes" dataDxfId="34"/>
    <tableColumn id="5" xr3:uid="{97E513F8-2549-4F39-B76B-D2949DE70BB3}" name="Sterols / HMW n-alkanes" dataDxfId="33"/>
    <tableColumn id="117" xr3:uid="{00000000-0010-0000-0000-000075000000}" name="Benzoic acid (Bd) (mg/gOC)" dataDxfId="32"/>
    <tableColumn id="118" xr3:uid="{00000000-0010-0000-0000-000076000000}" name="3,5-Dihydroxybenzoic acid (3,5-Bd)" dataDxfId="31"/>
    <tableColumn id="119" xr3:uid="{00000000-0010-0000-0000-000077000000}" name="m-Hydroxybenzoic acid (m-Bd)" dataDxfId="30"/>
    <tableColumn id="120" xr3:uid="{00000000-0010-0000-0000-000078000000}" name="p-Hydroxybenzaldehyde (Pl)" dataDxfId="29"/>
    <tableColumn id="121" xr3:uid="{00000000-0010-0000-0000-000079000000}" name="p-Hydroxybenzoic acid (Pd)" dataDxfId="28"/>
    <tableColumn id="122" xr3:uid="{00000000-0010-0000-0000-00007A000000}" name="p-Hydroxyacetophenone (Pn)" dataDxfId="27"/>
    <tableColumn id="123" xr3:uid="{00000000-0010-0000-0000-00007B000000}" name="Hydroxy benzene products" dataDxfId="26"/>
    <tableColumn id="159" xr3:uid="{6E594271-4DB2-478F-BF59-A26767C51B45}" name="p-Hydroxy benzene products (P)" dataDxfId="25"/>
    <tableColumn id="124" xr3:uid="{00000000-0010-0000-0000-00007C000000}" name="Vanillin (Vl)" dataDxfId="24"/>
    <tableColumn id="125" xr3:uid="{00000000-0010-0000-0000-00007D000000}" name="Vanillic acid (Vd)" dataDxfId="23"/>
    <tableColumn id="126" xr3:uid="{00000000-0010-0000-0000-00007E000000}" name="Acetovanillone (Vn)" dataDxfId="22"/>
    <tableColumn id="127" xr3:uid="{00000000-0010-0000-0000-00007F000000}" name="Vanillyl (V)" dataDxfId="21"/>
    <tableColumn id="128" xr3:uid="{00000000-0010-0000-0000-000080000000}" name="Syringealdehyde (Sl)" dataDxfId="20"/>
    <tableColumn id="129" xr3:uid="{00000000-0010-0000-0000-000081000000}" name="Syringic acid (Sd)" dataDxfId="19"/>
    <tableColumn id="130" xr3:uid="{00000000-0010-0000-0000-000082000000}" name="Acetosyringone (Sn)" dataDxfId="18"/>
    <tableColumn id="131" xr3:uid="{00000000-0010-0000-0000-000083000000}" name="Syringyl (S)" dataDxfId="17"/>
    <tableColumn id="132" xr3:uid="{00000000-0010-0000-0000-000084000000}" name="p-Coumaric acid (pCd)" dataDxfId="16"/>
    <tableColumn id="133" xr3:uid="{00000000-0010-0000-0000-000085000000}" name="Ferulic acid (Fd)" dataDxfId="15"/>
    <tableColumn id="134" xr3:uid="{00000000-0010-0000-0000-000086000000}" name="Cinnamyl (C) " dataDxfId="14"/>
    <tableColumn id="135" xr3:uid="{00000000-0010-0000-0000-000087000000}" name="Lignin (mg/gOC)" dataDxfId="13"/>
    <tableColumn id="140" xr3:uid="{00000000-0010-0000-0000-00008C000000}" name="3,5Bd/V " dataDxfId="12"/>
    <tableColumn id="141" xr3:uid="{00000000-0010-0000-0000-00008D000000}" name="Vd/Vl" dataDxfId="11"/>
    <tableColumn id="142" xr3:uid="{00000000-0010-0000-0000-00008E000000}" name="Sd/Sl" dataDxfId="10"/>
    <tableColumn id="149" xr3:uid="{00000000-0010-0000-0000-000095000000}" name="lignin/cutin" dataDxfId="9"/>
    <tableColumn id="223" xr3:uid="{E622DDB0-FBBC-4676-9897-B3B41D92914A}" name="ωC16 (mg/gOC)" dataDxfId="8"/>
    <tableColumn id="224" xr3:uid="{3EF18800-0474-42B7-937D-55582F2C541A}" name="C16DA" dataDxfId="7"/>
    <tableColumn id="225" xr3:uid="{C31C7BA3-2DE6-4FF4-9178-679B01A8B8B4}" name="ωC18:1" dataDxfId="6"/>
    <tableColumn id="226" xr3:uid="{854DB045-5435-45EA-8996-711E603B5861}" name="8,ωC16" dataDxfId="5"/>
    <tableColumn id="227" xr3:uid="{41DEBD53-38B0-4840-A85E-70C8A522E96E}" name="9,ωC16" dataDxfId="4"/>
    <tableColumn id="228" xr3:uid="{3232A767-F7C4-415C-B32B-6B4F861CEF4B}" name="10,ωC16" dataDxfId="3"/>
    <tableColumn id="229" xr3:uid="{0D762E12-87BE-4A45-A7E5-C7937F73A649}" name="7OH C16DA" dataDxfId="2"/>
    <tableColumn id="230" xr3:uid="{787D55A4-263D-4297-B6CF-DFC718D25A1D}" name="8OH C16DA" dataDxfId="1"/>
    <tableColumn id="183" xr3:uid="{38383FB7-AFCA-4F64-8A5F-BADFAA7FDFBD}" name="Cutin acids (mg/gOC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503B9-8786-48EA-A142-5864AE0891AE}">
  <dimension ref="A1:C187"/>
  <sheetViews>
    <sheetView tabSelected="1" workbookViewId="0"/>
  </sheetViews>
  <sheetFormatPr defaultRowHeight="15" x14ac:dyDescent="0.25"/>
  <cols>
    <col min="1" max="1" width="55.140625" customWidth="1"/>
    <col min="2" max="2" width="69.85546875" bestFit="1" customWidth="1"/>
    <col min="3" max="3" width="10.5703125" customWidth="1"/>
  </cols>
  <sheetData>
    <row r="1" spans="1:2" x14ac:dyDescent="0.25">
      <c r="A1" s="55" t="s">
        <v>623</v>
      </c>
      <c r="B1" s="55" t="s">
        <v>433</v>
      </c>
    </row>
    <row r="2" spans="1:2" x14ac:dyDescent="0.25">
      <c r="A2" t="s">
        <v>432</v>
      </c>
      <c r="B2" t="s">
        <v>639</v>
      </c>
    </row>
    <row r="3" spans="1:2" x14ac:dyDescent="0.25">
      <c r="A3" t="s">
        <v>431</v>
      </c>
      <c r="B3" t="s">
        <v>640</v>
      </c>
    </row>
    <row r="4" spans="1:2" x14ac:dyDescent="0.25">
      <c r="A4" s="58" t="s">
        <v>394</v>
      </c>
      <c r="B4" t="s">
        <v>434</v>
      </c>
    </row>
    <row r="5" spans="1:2" x14ac:dyDescent="0.25">
      <c r="A5" s="56" t="str">
        <f>Table1[[#Headers],[Vessel]]</f>
        <v>Vessel</v>
      </c>
      <c r="B5" t="s">
        <v>450</v>
      </c>
    </row>
    <row r="6" spans="1:2" x14ac:dyDescent="0.25">
      <c r="A6" s="56" t="str">
        <f>Table1[[#Headers],[Expedition]]</f>
        <v>Expedition</v>
      </c>
      <c r="B6" t="s">
        <v>446</v>
      </c>
    </row>
    <row r="7" spans="1:2" x14ac:dyDescent="0.25">
      <c r="A7" s="56" t="str">
        <f>Table1[[#Headers],[Sample Year]]</f>
        <v>Sample Year</v>
      </c>
      <c r="B7" t="s">
        <v>447</v>
      </c>
    </row>
    <row r="8" spans="1:2" x14ac:dyDescent="0.25">
      <c r="A8" s="56" t="str">
        <f>Table1[[#Headers],[Shelf]]</f>
        <v>Shelf</v>
      </c>
      <c r="B8" t="s">
        <v>449</v>
      </c>
    </row>
    <row r="9" spans="1:2" x14ac:dyDescent="0.25">
      <c r="A9" s="56" t="str">
        <f>Table1[[#Headers],[Sampler]]</f>
        <v>Sampler</v>
      </c>
      <c r="B9" t="s">
        <v>448</v>
      </c>
    </row>
    <row r="10" spans="1:2" x14ac:dyDescent="0.25">
      <c r="A10" s="56" t="str">
        <f>Table1[[#Headers],[Lat N]]</f>
        <v>Lat N</v>
      </c>
      <c r="B10" t="s">
        <v>435</v>
      </c>
    </row>
    <row r="11" spans="1:2" x14ac:dyDescent="0.25">
      <c r="A11" s="56" t="str">
        <f>Table1[[#Headers],[Lon E]]</f>
        <v>Lon E</v>
      </c>
      <c r="B11" t="s">
        <v>436</v>
      </c>
    </row>
    <row r="12" spans="1:2" x14ac:dyDescent="0.25">
      <c r="A12" s="56" t="str">
        <f>Table1[[#Headers],[Top layer (cm)]]</f>
        <v>Top layer (cm)</v>
      </c>
      <c r="B12" t="s">
        <v>641</v>
      </c>
    </row>
    <row r="13" spans="1:2" x14ac:dyDescent="0.25">
      <c r="A13" s="56" t="str">
        <f>Table1[[#Headers],[Water depth (m) ]]</f>
        <v xml:space="preserve">Water depth (m) </v>
      </c>
      <c r="B13" t="s">
        <v>437</v>
      </c>
    </row>
    <row r="14" spans="1:2" x14ac:dyDescent="0.25">
      <c r="A14" s="56" t="str">
        <f>Table1[[#Headers],[Distance from the shore (km) ]]</f>
        <v xml:space="preserve">Distance from the shore (km) </v>
      </c>
      <c r="B14" t="s">
        <v>451</v>
      </c>
    </row>
    <row r="15" spans="1:2" x14ac:dyDescent="0.25">
      <c r="A15" s="56" t="str">
        <f>Table1[[#Headers],[Distance from Lena River (km)]]</f>
        <v>Distance from Lena River (km)</v>
      </c>
      <c r="B15" t="s">
        <v>452</v>
      </c>
    </row>
    <row r="16" spans="1:2" x14ac:dyDescent="0.25">
      <c r="A16" s="56" t="str">
        <f>Table1[[#Headers],[Distance from Kolyma River (km)]]</f>
        <v>Distance from Kolyma River (km)</v>
      </c>
      <c r="B16" t="s">
        <v>453</v>
      </c>
    </row>
    <row r="17" spans="1:2" x14ac:dyDescent="0.25">
      <c r="A17" s="56" t="str">
        <f>Table1[[#Headers],[TOC (wt%)]]</f>
        <v>TOC (wt%)</v>
      </c>
      <c r="B17" t="s">
        <v>438</v>
      </c>
    </row>
    <row r="18" spans="1:2" x14ac:dyDescent="0.25">
      <c r="A18" s="56" t="str">
        <f>Table1[[#Headers],[TN (wt%)]]</f>
        <v>TN (wt%)</v>
      </c>
      <c r="B18" t="s">
        <v>439</v>
      </c>
    </row>
    <row r="19" spans="1:2" x14ac:dyDescent="0.25">
      <c r="A19" s="56" t="str">
        <f>Table1[[#Headers],[TOC/TN]]</f>
        <v>TOC/TN</v>
      </c>
      <c r="B19" t="s">
        <v>440</v>
      </c>
    </row>
    <row r="20" spans="1:2" x14ac:dyDescent="0.25">
      <c r="A20" s="56" t="str">
        <f>Table1[[#Headers],[SSA (m2 g−1)]]</f>
        <v>SSA (m2 g−1)</v>
      </c>
      <c r="B20" t="s">
        <v>455</v>
      </c>
    </row>
    <row r="21" spans="1:2" x14ac:dyDescent="0.25">
      <c r="A21" s="56" t="str">
        <f>Table1[[#Headers],[δ13C (‰)]]</f>
        <v>δ13C (‰)</v>
      </c>
      <c r="B21" t="s">
        <v>454</v>
      </c>
    </row>
    <row r="22" spans="1:2" x14ac:dyDescent="0.25">
      <c r="A22" s="56" t="str">
        <f>Table1[[#Headers],[∆14C (‰)]]</f>
        <v>∆14C (‰)</v>
      </c>
      <c r="B22" t="s">
        <v>441</v>
      </c>
    </row>
    <row r="23" spans="1:2" x14ac:dyDescent="0.25">
      <c r="A23" s="56" t="str">
        <f>Table1[[#Headers],[AMS label]]</f>
        <v>AMS label</v>
      </c>
      <c r="B23" t="s">
        <v>445</v>
      </c>
    </row>
    <row r="24" spans="1:2" x14ac:dyDescent="0.25">
      <c r="A24" s="56" t="str">
        <f>Table1[[#Headers],[PFAL 14C]]</f>
        <v>PFAL 14C</v>
      </c>
      <c r="B24" t="s">
        <v>461</v>
      </c>
    </row>
    <row r="25" spans="1:2" x14ac:dyDescent="0.25">
      <c r="A25" s="56" t="str">
        <f>Table1[[#Headers],[PFAL 14C sd]]</f>
        <v>PFAL 14C sd</v>
      </c>
      <c r="B25" t="s">
        <v>464</v>
      </c>
    </row>
    <row r="26" spans="1:2" x14ac:dyDescent="0.25">
      <c r="A26" s="56" t="str">
        <f>Table1[[#Headers],[ICD 14C]]</f>
        <v>ICD 14C</v>
      </c>
      <c r="B26" t="s">
        <v>462</v>
      </c>
    </row>
    <row r="27" spans="1:2" x14ac:dyDescent="0.25">
      <c r="A27" s="56" t="str">
        <f>Table1[[#Headers],[ICD 14C sd]]</f>
        <v>ICD 14C sd</v>
      </c>
      <c r="B27" t="s">
        <v>465</v>
      </c>
    </row>
    <row r="28" spans="1:2" x14ac:dyDescent="0.25">
      <c r="A28" s="56" t="str">
        <f>Table1[[#Headers],[MOC 14C]]</f>
        <v>MOC 14C</v>
      </c>
      <c r="B28" t="s">
        <v>460</v>
      </c>
    </row>
    <row r="29" spans="1:2" x14ac:dyDescent="0.25">
      <c r="A29" s="56" t="str">
        <f>Table1[[#Headers],[MOC 14C sd]]</f>
        <v>MOC 14C sd</v>
      </c>
      <c r="B29" t="s">
        <v>466</v>
      </c>
    </row>
    <row r="30" spans="1:2" x14ac:dyDescent="0.25">
      <c r="A30" s="56" t="str">
        <f>Table1[[#Headers],[PFAL 13C]]</f>
        <v>PFAL 13C</v>
      </c>
      <c r="B30" t="s">
        <v>456</v>
      </c>
    </row>
    <row r="31" spans="1:2" x14ac:dyDescent="0.25">
      <c r="A31" s="56" t="str">
        <f>Table1[[#Headers],[PFAL 13C sd]]</f>
        <v>PFAL 13C sd</v>
      </c>
      <c r="B31" t="s">
        <v>467</v>
      </c>
    </row>
    <row r="32" spans="1:2" x14ac:dyDescent="0.25">
      <c r="A32" s="56" t="str">
        <f>Table1[[#Headers],[ICD 13C]]</f>
        <v>ICD 13C</v>
      </c>
      <c r="B32" t="s">
        <v>457</v>
      </c>
    </row>
    <row r="33" spans="1:2" x14ac:dyDescent="0.25">
      <c r="A33" s="56" t="str">
        <f>Table1[[#Headers],[ICD 13C sd]]</f>
        <v>ICD 13C sd</v>
      </c>
      <c r="B33" t="s">
        <v>468</v>
      </c>
    </row>
    <row r="34" spans="1:2" x14ac:dyDescent="0.25">
      <c r="A34" s="56" t="str">
        <f>Table1[[#Headers],[MOC 13C]]</f>
        <v>MOC 13C</v>
      </c>
      <c r="B34" t="s">
        <v>458</v>
      </c>
    </row>
    <row r="35" spans="1:2" x14ac:dyDescent="0.25">
      <c r="A35" s="56" t="str">
        <f>Table1[[#Headers],[MOC 13C sd]]</f>
        <v>MOC 13C sd</v>
      </c>
      <c r="B35" t="s">
        <v>469</v>
      </c>
    </row>
    <row r="36" spans="1:2" x14ac:dyDescent="0.25">
      <c r="A36" s="56" t="str">
        <f>Table1[[#Headers],[fAL]]</f>
        <v>fAL</v>
      </c>
      <c r="B36" t="s">
        <v>459</v>
      </c>
    </row>
    <row r="37" spans="1:2" x14ac:dyDescent="0.25">
      <c r="A37" s="56" t="str">
        <f>Table1[[#Headers],[fAL (%)]]</f>
        <v>fAL (%)</v>
      </c>
      <c r="B37" t="s">
        <v>463</v>
      </c>
    </row>
    <row r="38" spans="1:2" x14ac:dyDescent="0.25">
      <c r="A38" s="56" t="str">
        <f>Table1[[#Headers],[fAL sd]]</f>
        <v>fAL sd</v>
      </c>
      <c r="B38" t="s">
        <v>470</v>
      </c>
    </row>
    <row r="39" spans="1:2" x14ac:dyDescent="0.25">
      <c r="A39" s="56" t="str">
        <f>Table1[[#Headers],[fICD]]</f>
        <v>fICD</v>
      </c>
      <c r="B39" t="s">
        <v>471</v>
      </c>
    </row>
    <row r="40" spans="1:2" x14ac:dyDescent="0.25">
      <c r="A40" s="56" t="str">
        <f>Table1[[#Headers],[fICD (%)]]</f>
        <v>fICD (%)</v>
      </c>
      <c r="B40" t="s">
        <v>472</v>
      </c>
    </row>
    <row r="41" spans="1:2" x14ac:dyDescent="0.25">
      <c r="A41" s="56" t="str">
        <f>Table1[[#Headers],[fICD sd]]</f>
        <v>fICD sd</v>
      </c>
      <c r="B41" t="s">
        <v>473</v>
      </c>
    </row>
    <row r="42" spans="1:2" x14ac:dyDescent="0.25">
      <c r="A42" s="56" t="str">
        <f>Table1[[#Headers],[fMOC]]</f>
        <v>fMOC</v>
      </c>
      <c r="B42" t="s">
        <v>474</v>
      </c>
    </row>
    <row r="43" spans="1:2" x14ac:dyDescent="0.25">
      <c r="A43" s="56" t="str">
        <f>Table1[[#Headers],[fMOC (%)]]</f>
        <v>fMOC (%)</v>
      </c>
      <c r="B43" t="s">
        <v>475</v>
      </c>
    </row>
    <row r="44" spans="1:2" x14ac:dyDescent="0.25">
      <c r="A44" s="56" t="str">
        <f>Table1[[#Headers],[fMOC sd]]</f>
        <v>fMOC sd</v>
      </c>
      <c r="B44" t="s">
        <v>476</v>
      </c>
    </row>
    <row r="45" spans="1:2" x14ac:dyDescent="0.25">
      <c r="A45" s="56" t="str">
        <f>Table1[[#Headers],[fICD / (fICD + fAL)]]</f>
        <v>fICD / (fICD + fAL)</v>
      </c>
      <c r="B45" t="s">
        <v>477</v>
      </c>
    </row>
    <row r="46" spans="1:2" x14ac:dyDescent="0.25">
      <c r="A46" s="56" t="str">
        <f>Table1[[#Headers],[fAL / (fICD + fAL)]]</f>
        <v>fAL / (fICD + fAL)</v>
      </c>
      <c r="B46" t="s">
        <v>478</v>
      </c>
    </row>
    <row r="47" spans="1:2" x14ac:dyDescent="0.25">
      <c r="A47" s="56" t="str">
        <f>Table1[[#Headers],[TOC*fAL (mg/gOC)]]</f>
        <v>TOC*fAL (mg/gOC)</v>
      </c>
      <c r="B47" t="s">
        <v>479</v>
      </c>
    </row>
    <row r="48" spans="1:2" x14ac:dyDescent="0.25">
      <c r="A48" s="56" t="str">
        <f>Table1[[#Headers],[TOC*fICD (mg/gOC)]]</f>
        <v>TOC*fICD (mg/gOC)</v>
      </c>
      <c r="B48" t="s">
        <v>480</v>
      </c>
    </row>
    <row r="49" spans="1:2" x14ac:dyDescent="0.25">
      <c r="A49" s="56" t="str">
        <f>Table1[[#Headers],[TOC*(fICD + fAL) (mg/gOC)]]</f>
        <v>TOC*(fICD + fAL) (mg/gOC)</v>
      </c>
      <c r="B49" t="s">
        <v>481</v>
      </c>
    </row>
    <row r="50" spans="1:2" x14ac:dyDescent="0.25">
      <c r="A50" s="56" t="str">
        <f>Table1[[#Headers],[%TerrOC in TOC]]</f>
        <v>%TerrOC in TOC</v>
      </c>
      <c r="B50" t="s">
        <v>482</v>
      </c>
    </row>
    <row r="51" spans="1:2" x14ac:dyDescent="0.25">
      <c r="A51" s="56" t="s">
        <v>506</v>
      </c>
      <c r="B51" t="s">
        <v>483</v>
      </c>
    </row>
    <row r="52" spans="1:2" x14ac:dyDescent="0.25">
      <c r="A52" s="56" t="str">
        <f>Table1[[#Headers],[n-alkane C14]]</f>
        <v>n-alkane C14</v>
      </c>
      <c r="B52" t="s">
        <v>484</v>
      </c>
    </row>
    <row r="53" spans="1:2" x14ac:dyDescent="0.25">
      <c r="A53" s="56" t="str">
        <f>Table1[[#Headers],[n-alkane C15]]</f>
        <v>n-alkane C15</v>
      </c>
      <c r="B53" t="s">
        <v>485</v>
      </c>
    </row>
    <row r="54" spans="1:2" x14ac:dyDescent="0.25">
      <c r="A54" s="56" t="str">
        <f>Table1[[#Headers],[n-alkane C16]]</f>
        <v>n-alkane C16</v>
      </c>
      <c r="B54" t="s">
        <v>486</v>
      </c>
    </row>
    <row r="55" spans="1:2" x14ac:dyDescent="0.25">
      <c r="A55" s="56" t="str">
        <f>Table1[[#Headers],[n-alkane C17]]</f>
        <v>n-alkane C17</v>
      </c>
      <c r="B55" t="s">
        <v>487</v>
      </c>
    </row>
    <row r="56" spans="1:2" x14ac:dyDescent="0.25">
      <c r="A56" s="56" t="str">
        <f>Table1[[#Headers],[n-alkane C18]]</f>
        <v>n-alkane C18</v>
      </c>
      <c r="B56" t="s">
        <v>488</v>
      </c>
    </row>
    <row r="57" spans="1:2" x14ac:dyDescent="0.25">
      <c r="A57" s="56" t="str">
        <f>Table1[[#Headers],[n-alkane C19]]</f>
        <v>n-alkane C19</v>
      </c>
      <c r="B57" t="s">
        <v>489</v>
      </c>
    </row>
    <row r="58" spans="1:2" x14ac:dyDescent="0.25">
      <c r="A58" s="56" t="str">
        <f>Table1[[#Headers],[n-alkane C20]]</f>
        <v>n-alkane C20</v>
      </c>
      <c r="B58" t="s">
        <v>490</v>
      </c>
    </row>
    <row r="59" spans="1:2" x14ac:dyDescent="0.25">
      <c r="A59" s="56" t="str">
        <f>Table1[[#Headers],[n-alkane C21]]</f>
        <v>n-alkane C21</v>
      </c>
      <c r="B59" t="s">
        <v>491</v>
      </c>
    </row>
    <row r="60" spans="1:2" x14ac:dyDescent="0.25">
      <c r="A60" s="56" t="str">
        <f>Table1[[#Headers],[n-alkane C22]]</f>
        <v>n-alkane C22</v>
      </c>
      <c r="B60" t="s">
        <v>492</v>
      </c>
    </row>
    <row r="61" spans="1:2" x14ac:dyDescent="0.25">
      <c r="A61" s="56" t="str">
        <f>Table1[[#Headers],[n-alkane C23]]</f>
        <v>n-alkane C23</v>
      </c>
      <c r="B61" t="s">
        <v>493</v>
      </c>
    </row>
    <row r="62" spans="1:2" x14ac:dyDescent="0.25">
      <c r="A62" s="56" t="str">
        <f>Table1[[#Headers],[n-alkane C24]]</f>
        <v>n-alkane C24</v>
      </c>
      <c r="B62" t="s">
        <v>494</v>
      </c>
    </row>
    <row r="63" spans="1:2" x14ac:dyDescent="0.25">
      <c r="A63" s="56" t="str">
        <f>Table1[[#Headers],[n-alkane C25]]</f>
        <v>n-alkane C25</v>
      </c>
      <c r="B63" t="s">
        <v>495</v>
      </c>
    </row>
    <row r="64" spans="1:2" x14ac:dyDescent="0.25">
      <c r="A64" s="56" t="str">
        <f>Table1[[#Headers],[n-alkane C26]]</f>
        <v>n-alkane C26</v>
      </c>
      <c r="B64" t="s">
        <v>496</v>
      </c>
    </row>
    <row r="65" spans="1:2" x14ac:dyDescent="0.25">
      <c r="A65" s="56" t="str">
        <f>Table1[[#Headers],[n-alkane C27]]</f>
        <v>n-alkane C27</v>
      </c>
      <c r="B65" t="s">
        <v>497</v>
      </c>
    </row>
    <row r="66" spans="1:2" x14ac:dyDescent="0.25">
      <c r="A66" s="56" t="str">
        <f>Table1[[#Headers],[n-alkane C28]]</f>
        <v>n-alkane C28</v>
      </c>
      <c r="B66" t="s">
        <v>498</v>
      </c>
    </row>
    <row r="67" spans="1:2" x14ac:dyDescent="0.25">
      <c r="A67" s="56" t="str">
        <f>Table1[[#Headers],[n-alkane C29]]</f>
        <v>n-alkane C29</v>
      </c>
      <c r="B67" t="s">
        <v>499</v>
      </c>
    </row>
    <row r="68" spans="1:2" x14ac:dyDescent="0.25">
      <c r="A68" s="56" t="str">
        <f>Table1[[#Headers],[n-alkane C30]]</f>
        <v>n-alkane C30</v>
      </c>
      <c r="B68" t="s">
        <v>500</v>
      </c>
    </row>
    <row r="69" spans="1:2" x14ac:dyDescent="0.25">
      <c r="A69" s="56" t="str">
        <f>Table1[[#Headers],[n-alkane C31]]</f>
        <v>n-alkane C31</v>
      </c>
      <c r="B69" t="s">
        <v>501</v>
      </c>
    </row>
    <row r="70" spans="1:2" x14ac:dyDescent="0.25">
      <c r="A70" s="56" t="str">
        <f>Table1[[#Headers],[n-alkane C32]]</f>
        <v>n-alkane C32</v>
      </c>
      <c r="B70" t="s">
        <v>502</v>
      </c>
    </row>
    <row r="71" spans="1:2" x14ac:dyDescent="0.25">
      <c r="A71" s="56" t="str">
        <f>Table1[[#Headers],[n-alkane C33]]</f>
        <v>n-alkane C33</v>
      </c>
      <c r="B71" t="s">
        <v>503</v>
      </c>
    </row>
    <row r="72" spans="1:2" x14ac:dyDescent="0.25">
      <c r="A72" s="56" t="str">
        <f>Table1[[#Headers],[n-alkane C34]]</f>
        <v>n-alkane C34</v>
      </c>
      <c r="B72" t="s">
        <v>504</v>
      </c>
    </row>
    <row r="73" spans="1:2" x14ac:dyDescent="0.25">
      <c r="A73" s="56" t="str">
        <f>Table1[[#Headers],[n-alkane C35]]</f>
        <v>n-alkane C35</v>
      </c>
      <c r="B73" t="s">
        <v>505</v>
      </c>
    </row>
    <row r="74" spans="1:2" x14ac:dyDescent="0.25">
      <c r="A74" s="56" t="s">
        <v>507</v>
      </c>
      <c r="B74" t="s">
        <v>508</v>
      </c>
    </row>
    <row r="75" spans="1:2" x14ac:dyDescent="0.25">
      <c r="A75" s="56" t="str">
        <f>Table1[[#Headers],[n-alkanoic acid C13]]</f>
        <v>n-alkanoic acid C13</v>
      </c>
      <c r="B75" t="s">
        <v>509</v>
      </c>
    </row>
    <row r="76" spans="1:2" x14ac:dyDescent="0.25">
      <c r="A76" s="56" t="str">
        <f>Table1[[#Headers],[n-alkanoic acid C14]]</f>
        <v>n-alkanoic acid C14</v>
      </c>
      <c r="B76" t="s">
        <v>510</v>
      </c>
    </row>
    <row r="77" spans="1:2" x14ac:dyDescent="0.25">
      <c r="A77" s="56" t="str">
        <f>Table1[[#Headers],[n-alkanoic acid C15]]</f>
        <v>n-alkanoic acid C15</v>
      </c>
      <c r="B77" t="s">
        <v>511</v>
      </c>
    </row>
    <row r="78" spans="1:2" x14ac:dyDescent="0.25">
      <c r="A78" s="56" t="str">
        <f>Table1[[#Headers],[n-alkanoic acid C16]]</f>
        <v>n-alkanoic acid C16</v>
      </c>
      <c r="B78" t="s">
        <v>512</v>
      </c>
    </row>
    <row r="79" spans="1:2" x14ac:dyDescent="0.25">
      <c r="A79" s="56" t="str">
        <f>Table1[[#Headers],[n-alkanoic acid C16:1]]</f>
        <v>n-alkanoic acid C16:1</v>
      </c>
      <c r="B79" t="s">
        <v>514</v>
      </c>
    </row>
    <row r="80" spans="1:2" x14ac:dyDescent="0.25">
      <c r="A80" s="56" t="str">
        <f>Table1[[#Headers],[n-alkanoic acid C17]]</f>
        <v>n-alkanoic acid C17</v>
      </c>
      <c r="B80" t="s">
        <v>513</v>
      </c>
    </row>
    <row r="81" spans="1:2" x14ac:dyDescent="0.25">
      <c r="A81" s="56" t="str">
        <f>Table1[[#Headers],[n-alkanoic acid C18]]</f>
        <v>n-alkanoic acid C18</v>
      </c>
      <c r="B81" t="s">
        <v>515</v>
      </c>
    </row>
    <row r="82" spans="1:2" x14ac:dyDescent="0.25">
      <c r="A82" s="56" t="str">
        <f>Table1[[#Headers],[n-alkanoic acid C19]]</f>
        <v>n-alkanoic acid C19</v>
      </c>
      <c r="B82" t="s">
        <v>516</v>
      </c>
    </row>
    <row r="83" spans="1:2" x14ac:dyDescent="0.25">
      <c r="A83" s="56" t="str">
        <f>Table1[[#Headers],[n-alkanoic acid C20]]</f>
        <v>n-alkanoic acid C20</v>
      </c>
      <c r="B83" t="s">
        <v>517</v>
      </c>
    </row>
    <row r="84" spans="1:2" x14ac:dyDescent="0.25">
      <c r="A84" s="56" t="str">
        <f>Table1[[#Headers],[n-alkanoic acid C21]]</f>
        <v>n-alkanoic acid C21</v>
      </c>
      <c r="B84" t="s">
        <v>518</v>
      </c>
    </row>
    <row r="85" spans="1:2" x14ac:dyDescent="0.25">
      <c r="A85" s="56" t="str">
        <f>Table1[[#Headers],[n-alkanoic acid C22]]</f>
        <v>n-alkanoic acid C22</v>
      </c>
      <c r="B85" t="s">
        <v>519</v>
      </c>
    </row>
    <row r="86" spans="1:2" x14ac:dyDescent="0.25">
      <c r="A86" s="56" t="str">
        <f>Table1[[#Headers],[n-alkanoic acid C23]]</f>
        <v>n-alkanoic acid C23</v>
      </c>
      <c r="B86" t="s">
        <v>520</v>
      </c>
    </row>
    <row r="87" spans="1:2" x14ac:dyDescent="0.25">
      <c r="A87" s="56" t="str">
        <f>Table1[[#Headers],[n-alkanoic acid C24]]</f>
        <v>n-alkanoic acid C24</v>
      </c>
      <c r="B87" t="s">
        <v>521</v>
      </c>
    </row>
    <row r="88" spans="1:2" x14ac:dyDescent="0.25">
      <c r="A88" s="56" t="str">
        <f>Table1[[#Headers],[n-alkanoic acid C25]]</f>
        <v>n-alkanoic acid C25</v>
      </c>
      <c r="B88" t="s">
        <v>522</v>
      </c>
    </row>
    <row r="89" spans="1:2" x14ac:dyDescent="0.25">
      <c r="A89" s="56" t="str">
        <f>Table1[[#Headers],[n-alkanoic acid C26]]</f>
        <v>n-alkanoic acid C26</v>
      </c>
      <c r="B89" t="s">
        <v>523</v>
      </c>
    </row>
    <row r="90" spans="1:2" x14ac:dyDescent="0.25">
      <c r="A90" s="56" t="str">
        <f>Table1[[#Headers],[n-alkanoic acid C27]]</f>
        <v>n-alkanoic acid C27</v>
      </c>
      <c r="B90" t="s">
        <v>524</v>
      </c>
    </row>
    <row r="91" spans="1:2" x14ac:dyDescent="0.25">
      <c r="A91" s="56" t="str">
        <f>Table1[[#Headers],[n-alkanoic acid C28]]</f>
        <v>n-alkanoic acid C28</v>
      </c>
      <c r="B91" t="s">
        <v>525</v>
      </c>
    </row>
    <row r="92" spans="1:2" x14ac:dyDescent="0.25">
      <c r="A92" s="56" t="str">
        <f>Table1[[#Headers],[n-alkanoic acid C29]]</f>
        <v>n-alkanoic acid C29</v>
      </c>
      <c r="B92" t="s">
        <v>526</v>
      </c>
    </row>
    <row r="93" spans="1:2" x14ac:dyDescent="0.25">
      <c r="A93" s="56" t="str">
        <f>Table1[[#Headers],[n-alkanoic acid C30]]</f>
        <v>n-alkanoic acid C30</v>
      </c>
      <c r="B93" t="s">
        <v>527</v>
      </c>
    </row>
    <row r="94" spans="1:2" x14ac:dyDescent="0.25">
      <c r="A94" s="56" t="str">
        <f>Table1[[#Headers],[n-alkanoic acid C31]]</f>
        <v>n-alkanoic acid C31</v>
      </c>
      <c r="B94" t="s">
        <v>528</v>
      </c>
    </row>
    <row r="95" spans="1:2" x14ac:dyDescent="0.25">
      <c r="A95" s="56" t="str">
        <f>Table1[[#Headers],[n-alkanoic acid C32]]</f>
        <v>n-alkanoic acid C32</v>
      </c>
      <c r="B95" t="s">
        <v>529</v>
      </c>
    </row>
    <row r="96" spans="1:2" x14ac:dyDescent="0.25">
      <c r="A96" s="56" t="s">
        <v>531</v>
      </c>
      <c r="B96" t="s">
        <v>530</v>
      </c>
    </row>
    <row r="97" spans="1:2" x14ac:dyDescent="0.25">
      <c r="A97" s="56" t="str">
        <f>Table1[[#Headers],[n-alkanol C15]]</f>
        <v>n-alkanol C15</v>
      </c>
      <c r="B97" t="s">
        <v>532</v>
      </c>
    </row>
    <row r="98" spans="1:2" x14ac:dyDescent="0.25">
      <c r="A98" s="56" t="str">
        <f>Table1[[#Headers],[n-alkanol C16]]</f>
        <v>n-alkanol C16</v>
      </c>
      <c r="B98" t="s">
        <v>533</v>
      </c>
    </row>
    <row r="99" spans="1:2" x14ac:dyDescent="0.25">
      <c r="A99" s="56" t="str">
        <f>Table1[[#Headers],[n-alkanol C17]]</f>
        <v>n-alkanol C17</v>
      </c>
      <c r="B99" t="s">
        <v>534</v>
      </c>
    </row>
    <row r="100" spans="1:2" x14ac:dyDescent="0.25">
      <c r="A100" s="56" t="str">
        <f>Table1[[#Headers],[n-alkanol C18]]</f>
        <v>n-alkanol C18</v>
      </c>
      <c r="B100" t="s">
        <v>535</v>
      </c>
    </row>
    <row r="101" spans="1:2" x14ac:dyDescent="0.25">
      <c r="A101" s="56" t="str">
        <f>Table1[[#Headers],[n-alkanol C19]]</f>
        <v>n-alkanol C19</v>
      </c>
      <c r="B101" t="s">
        <v>536</v>
      </c>
    </row>
    <row r="102" spans="1:2" x14ac:dyDescent="0.25">
      <c r="A102" s="56" t="str">
        <f>Table1[[#Headers],[n-alkanol C20]]</f>
        <v>n-alkanol C20</v>
      </c>
      <c r="B102" t="s">
        <v>537</v>
      </c>
    </row>
    <row r="103" spans="1:2" x14ac:dyDescent="0.25">
      <c r="A103" s="56" t="str">
        <f>Table1[[#Headers],[n-alkanol C21]]</f>
        <v>n-alkanol C21</v>
      </c>
      <c r="B103" t="s">
        <v>538</v>
      </c>
    </row>
    <row r="104" spans="1:2" x14ac:dyDescent="0.25">
      <c r="A104" s="56" t="str">
        <f>Table1[[#Headers],[n-alkanol C22]]</f>
        <v>n-alkanol C22</v>
      </c>
      <c r="B104" t="s">
        <v>539</v>
      </c>
    </row>
    <row r="105" spans="1:2" x14ac:dyDescent="0.25">
      <c r="A105" s="56" t="str">
        <f>Table1[[#Headers],[n-alkanol C23]]</f>
        <v>n-alkanol C23</v>
      </c>
      <c r="B105" t="s">
        <v>540</v>
      </c>
    </row>
    <row r="106" spans="1:2" x14ac:dyDescent="0.25">
      <c r="A106" s="56" t="str">
        <f>Table1[[#Headers],[n-alkanol C24]]</f>
        <v>n-alkanol C24</v>
      </c>
      <c r="B106" t="s">
        <v>541</v>
      </c>
    </row>
    <row r="107" spans="1:2" x14ac:dyDescent="0.25">
      <c r="A107" s="56" t="str">
        <f>Table1[[#Headers],[n-alkanol C25]]</f>
        <v>n-alkanol C25</v>
      </c>
      <c r="B107" t="s">
        <v>542</v>
      </c>
    </row>
    <row r="108" spans="1:2" x14ac:dyDescent="0.25">
      <c r="A108" s="56" t="str">
        <f>Table1[[#Headers],[n-alkanol C26]]</f>
        <v>n-alkanol C26</v>
      </c>
      <c r="B108" t="s">
        <v>543</v>
      </c>
    </row>
    <row r="109" spans="1:2" x14ac:dyDescent="0.25">
      <c r="A109" s="56" t="str">
        <f>Table1[[#Headers],[n-alkanol C27]]</f>
        <v>n-alkanol C27</v>
      </c>
      <c r="B109" t="s">
        <v>544</v>
      </c>
    </row>
    <row r="110" spans="1:2" x14ac:dyDescent="0.25">
      <c r="A110" s="56" t="str">
        <f>Table1[[#Headers],[n-alkanol C28]]</f>
        <v>n-alkanol C28</v>
      </c>
      <c r="B110" t="s">
        <v>545</v>
      </c>
    </row>
    <row r="111" spans="1:2" x14ac:dyDescent="0.25">
      <c r="A111" s="56" t="str">
        <f>Table1[[#Headers],[n-alkanol C29]]</f>
        <v>n-alkanol C29</v>
      </c>
      <c r="B111" t="s">
        <v>546</v>
      </c>
    </row>
    <row r="112" spans="1:2" x14ac:dyDescent="0.25">
      <c r="A112" s="56" t="str">
        <f>Table1[[#Headers],[n-alkanol C30]]</f>
        <v>n-alkanol C30</v>
      </c>
      <c r="B112" t="s">
        <v>547</v>
      </c>
    </row>
    <row r="113" spans="1:2" x14ac:dyDescent="0.25">
      <c r="A113" s="56" t="str">
        <f>Table1[[#Headers],[n-alkanol C31]]</f>
        <v>n-alkanol C31</v>
      </c>
      <c r="B113" t="s">
        <v>548</v>
      </c>
    </row>
    <row r="114" spans="1:2" x14ac:dyDescent="0.25">
      <c r="A114" s="56" t="str">
        <f>Table1[[#Headers],[n-alkanol C32]]</f>
        <v>n-alkanol C32</v>
      </c>
      <c r="B114" t="s">
        <v>549</v>
      </c>
    </row>
    <row r="115" spans="1:2" x14ac:dyDescent="0.25">
      <c r="A115" s="56" t="str">
        <f>Table1[[#Headers],[n-alkanol C33]]</f>
        <v>n-alkanol C33</v>
      </c>
      <c r="B115" t="s">
        <v>550</v>
      </c>
    </row>
    <row r="116" spans="1:2" x14ac:dyDescent="0.25">
      <c r="A116" s="56" t="str">
        <f>Table1[[#Headers],[HMW n-alkanes (C25-C33) (mg/gOC) ]]</f>
        <v xml:space="preserve">HMW n-alkanes (C25-C33) (mg/gOC) </v>
      </c>
      <c r="B116" t="s">
        <v>551</v>
      </c>
    </row>
    <row r="117" spans="1:2" x14ac:dyDescent="0.25">
      <c r="A117" s="56" t="str">
        <f>Table1[[#Headers],[HMW n-alkanoic acids (C24-C30)]]</f>
        <v>HMW n-alkanoic acids (C24-C30)</v>
      </c>
      <c r="B117" t="s">
        <v>552</v>
      </c>
    </row>
    <row r="118" spans="1:2" x14ac:dyDescent="0.25">
      <c r="A118" s="56" t="str">
        <f>Table1[[#Headers],[HMW n-alkanols (C24-C32)]]</f>
        <v>HMW n-alkanols (C24-C32)</v>
      </c>
      <c r="B118" t="s">
        <v>553</v>
      </c>
    </row>
    <row r="119" spans="1:2" x14ac:dyDescent="0.25">
      <c r="A119" s="56" t="str">
        <f>Table1[[#Headers],[HMW n-alkanoic acids (C24-C30) / HMW n-alkanes (C25-C33) ]]</f>
        <v xml:space="preserve">HMW n-alkanoic acids (C24-C30) / HMW n-alkanes (C25-C33) </v>
      </c>
      <c r="B119" t="s">
        <v>555</v>
      </c>
    </row>
    <row r="120" spans="1:2" x14ac:dyDescent="0.25">
      <c r="A120" s="56" t="str">
        <f>Table1[[#Headers],[HMW n-alkanols (C24-C32) / HMW n-alkanes (C25-C33) ]]</f>
        <v xml:space="preserve">HMW n-alkanols (C24-C32) / HMW n-alkanes (C25-C33) </v>
      </c>
      <c r="B120" t="s">
        <v>554</v>
      </c>
    </row>
    <row r="121" spans="1:2" x14ac:dyDescent="0.25">
      <c r="A121" s="56" t="str">
        <f>Table1[[#Headers],[CPI HMW n-alkanes (C25-C33) ]]</f>
        <v xml:space="preserve">CPI HMW n-alkanes (C25-C33) </v>
      </c>
      <c r="B121" t="s">
        <v>556</v>
      </c>
    </row>
    <row r="122" spans="1:2" x14ac:dyDescent="0.25">
      <c r="A122" s="56" t="str">
        <f>Table1[[#Headers],[CPI HMW n-alkanoic acid (C24-C30)]]</f>
        <v>CPI HMW n-alkanoic acid (C24-C30)</v>
      </c>
      <c r="B122" t="s">
        <v>557</v>
      </c>
    </row>
    <row r="123" spans="1:2" x14ac:dyDescent="0.25">
      <c r="A123" s="56" t="str">
        <f>Table1[[#Headers],[CPI HMW n-alkanols (C24-C32) ]]</f>
        <v xml:space="preserve">CPI HMW n-alkanols (C24-C32) </v>
      </c>
      <c r="B123" t="s">
        <v>558</v>
      </c>
    </row>
    <row r="124" spans="1:2" x14ac:dyDescent="0.25">
      <c r="A124" s="56" t="s">
        <v>353</v>
      </c>
      <c r="B124" t="s">
        <v>559</v>
      </c>
    </row>
    <row r="125" spans="1:2" x14ac:dyDescent="0.25">
      <c r="A125" s="56" t="str">
        <f>Table1[[#Headers],[Campestanol]]</f>
        <v>Campestanol</v>
      </c>
      <c r="B125" t="s">
        <v>560</v>
      </c>
    </row>
    <row r="126" spans="1:2" x14ac:dyDescent="0.25">
      <c r="A126" s="56" t="str">
        <f>Table1[[#Headers],[Stigmasterol]]</f>
        <v>Stigmasterol</v>
      </c>
      <c r="B126" t="s">
        <v>561</v>
      </c>
    </row>
    <row r="127" spans="1:2" x14ac:dyDescent="0.25">
      <c r="A127" s="56" t="str">
        <f>Table1[[#Headers],[β-sitosterol]]</f>
        <v>β-sitosterol</v>
      </c>
      <c r="B127" t="s">
        <v>562</v>
      </c>
    </row>
    <row r="128" spans="1:2" x14ac:dyDescent="0.25">
      <c r="A128" s="56" t="str">
        <f>Table1[[#Headers],[Sitostanol]]</f>
        <v>Sitostanol</v>
      </c>
      <c r="B128" t="s">
        <v>572</v>
      </c>
    </row>
    <row r="129" spans="1:2" x14ac:dyDescent="0.25">
      <c r="A129" s="56" t="str">
        <f>Table1[[#Headers],[Sterols]]</f>
        <v>Sterols</v>
      </c>
      <c r="B129" t="s">
        <v>563</v>
      </c>
    </row>
    <row r="130" spans="1:2" x14ac:dyDescent="0.25">
      <c r="A130" s="56" t="str">
        <f>Table1[[#Headers],[Stanols]]</f>
        <v>Stanols</v>
      </c>
      <c r="B130" t="s">
        <v>611</v>
      </c>
    </row>
    <row r="131" spans="1:2" x14ac:dyDescent="0.25">
      <c r="A131" s="56" t="str">
        <f>Table1[[#Headers],[Campestanol/campesterol]]</f>
        <v>Campestanol/campesterol</v>
      </c>
      <c r="B131" s="56" t="s">
        <v>564</v>
      </c>
    </row>
    <row r="132" spans="1:2" x14ac:dyDescent="0.25">
      <c r="A132" s="56" t="str">
        <f>Table1[[#Headers],[Sitostanol/Stigmasterol]]</f>
        <v>Sitostanol/Stigmasterol</v>
      </c>
      <c r="B132" s="56" t="s">
        <v>565</v>
      </c>
    </row>
    <row r="133" spans="1:2" x14ac:dyDescent="0.25">
      <c r="A133" s="56" t="str">
        <f>Table1[[#Headers],[Sitostanol/β-sitosterol]]</f>
        <v>Sitostanol/β-sitosterol</v>
      </c>
      <c r="B133" s="56" t="s">
        <v>566</v>
      </c>
    </row>
    <row r="134" spans="1:2" x14ac:dyDescent="0.25">
      <c r="A134" s="56" t="str">
        <f>Table1[[#Headers],[Sitostanol/(β-sitosterol+Stigmasterol)]]</f>
        <v>Sitostanol/(β-sitosterol+Stigmasterol)</v>
      </c>
      <c r="B134" s="56" t="s">
        <v>573</v>
      </c>
    </row>
    <row r="135" spans="1:2" x14ac:dyDescent="0.25">
      <c r="A135" s="56" t="str">
        <f>Table1[[#Headers],[Campesterol/ HMW n-alkanes]]</f>
        <v>Campesterol/ HMW n-alkanes</v>
      </c>
      <c r="B135" s="56" t="s">
        <v>567</v>
      </c>
    </row>
    <row r="136" spans="1:2" x14ac:dyDescent="0.25">
      <c r="A136" s="56" t="str">
        <f>Table1[[#Headers],[Stigmasterol/ HMW n-alkanes]]</f>
        <v>Stigmasterol/ HMW n-alkanes</v>
      </c>
      <c r="B136" s="56" t="s">
        <v>568</v>
      </c>
    </row>
    <row r="137" spans="1:2" x14ac:dyDescent="0.25">
      <c r="A137" s="56" t="str">
        <f>Table1[[#Headers],[β-sitosterol / HMW n-alkanes]]</f>
        <v>β-sitosterol / HMW n-alkanes</v>
      </c>
      <c r="B137" s="56" t="s">
        <v>569</v>
      </c>
    </row>
    <row r="138" spans="1:2" x14ac:dyDescent="0.25">
      <c r="A138" s="56" t="str">
        <f>Table1[[#Headers],[Sterols / HMW n-alkanes]]</f>
        <v>Sterols / HMW n-alkanes</v>
      </c>
      <c r="B138" s="56" t="s">
        <v>570</v>
      </c>
    </row>
    <row r="139" spans="1:2" x14ac:dyDescent="0.25">
      <c r="A139" s="57" t="s">
        <v>574</v>
      </c>
      <c r="B139" t="s">
        <v>582</v>
      </c>
    </row>
    <row r="140" spans="1:2" x14ac:dyDescent="0.25">
      <c r="A140" s="56" t="s">
        <v>601</v>
      </c>
      <c r="B140" t="s">
        <v>602</v>
      </c>
    </row>
    <row r="141" spans="1:2" x14ac:dyDescent="0.25">
      <c r="A141" s="56" t="s">
        <v>356</v>
      </c>
      <c r="B141" t="s">
        <v>583</v>
      </c>
    </row>
    <row r="142" spans="1:2" x14ac:dyDescent="0.25">
      <c r="A142" s="56" t="s">
        <v>357</v>
      </c>
      <c r="B142" t="s">
        <v>584</v>
      </c>
    </row>
    <row r="143" spans="1:2" x14ac:dyDescent="0.25">
      <c r="A143" s="56" t="s">
        <v>358</v>
      </c>
      <c r="B143" t="s">
        <v>585</v>
      </c>
    </row>
    <row r="144" spans="1:2" x14ac:dyDescent="0.25">
      <c r="A144" s="56" t="s">
        <v>359</v>
      </c>
      <c r="B144" t="s">
        <v>586</v>
      </c>
    </row>
    <row r="145" spans="1:2" x14ac:dyDescent="0.25">
      <c r="A145" s="56" t="s">
        <v>360</v>
      </c>
      <c r="B145" t="s">
        <v>587</v>
      </c>
    </row>
    <row r="146" spans="1:2" x14ac:dyDescent="0.25">
      <c r="A146" s="56" t="s">
        <v>361</v>
      </c>
      <c r="B146" t="s">
        <v>588</v>
      </c>
    </row>
    <row r="147" spans="1:2" x14ac:dyDescent="0.25">
      <c r="A147" s="56" t="s">
        <v>362</v>
      </c>
      <c r="B147" t="s">
        <v>589</v>
      </c>
    </row>
    <row r="148" spans="1:2" x14ac:dyDescent="0.25">
      <c r="A148" s="56" t="s">
        <v>363</v>
      </c>
      <c r="B148" t="s">
        <v>590</v>
      </c>
    </row>
    <row r="149" spans="1:2" x14ac:dyDescent="0.25">
      <c r="A149" s="56" t="s">
        <v>364</v>
      </c>
      <c r="B149" t="s">
        <v>591</v>
      </c>
    </row>
    <row r="150" spans="1:2" x14ac:dyDescent="0.25">
      <c r="A150" s="56" t="s">
        <v>29</v>
      </c>
      <c r="B150" t="s">
        <v>592</v>
      </c>
    </row>
    <row r="151" spans="1:2" x14ac:dyDescent="0.25">
      <c r="A151" s="56" t="s">
        <v>365</v>
      </c>
      <c r="B151" t="s">
        <v>593</v>
      </c>
    </row>
    <row r="152" spans="1:2" x14ac:dyDescent="0.25">
      <c r="A152" s="56" t="s">
        <v>366</v>
      </c>
      <c r="B152" t="s">
        <v>594</v>
      </c>
    </row>
    <row r="153" spans="1:2" x14ac:dyDescent="0.25">
      <c r="A153" s="56" t="s">
        <v>367</v>
      </c>
      <c r="B153" t="s">
        <v>595</v>
      </c>
    </row>
    <row r="154" spans="1:2" x14ac:dyDescent="0.25">
      <c r="A154" s="56" t="s">
        <v>30</v>
      </c>
      <c r="B154" t="s">
        <v>596</v>
      </c>
    </row>
    <row r="155" spans="1:2" x14ac:dyDescent="0.25">
      <c r="A155" s="56" t="s">
        <v>368</v>
      </c>
      <c r="B155" t="s">
        <v>597</v>
      </c>
    </row>
    <row r="156" spans="1:2" x14ac:dyDescent="0.25">
      <c r="A156" s="56" t="s">
        <v>581</v>
      </c>
      <c r="B156" t="s">
        <v>598</v>
      </c>
    </row>
    <row r="157" spans="1:2" x14ac:dyDescent="0.25">
      <c r="A157" s="56" t="s">
        <v>31</v>
      </c>
      <c r="B157" t="s">
        <v>599</v>
      </c>
    </row>
    <row r="158" spans="1:2" x14ac:dyDescent="0.25">
      <c r="A158" s="56" t="s">
        <v>600</v>
      </c>
      <c r="B158" t="s">
        <v>610</v>
      </c>
    </row>
    <row r="159" spans="1:2" x14ac:dyDescent="0.25">
      <c r="A159" s="56" t="s">
        <v>75</v>
      </c>
      <c r="B159" s="57" t="s">
        <v>603</v>
      </c>
    </row>
    <row r="160" spans="1:2" x14ac:dyDescent="0.25">
      <c r="A160" s="56" t="s">
        <v>2</v>
      </c>
      <c r="B160" s="56" t="s">
        <v>604</v>
      </c>
    </row>
    <row r="161" spans="1:3" x14ac:dyDescent="0.25">
      <c r="A161" s="56" t="s">
        <v>3</v>
      </c>
      <c r="B161" s="56" t="s">
        <v>605</v>
      </c>
    </row>
    <row r="162" spans="1:3" x14ac:dyDescent="0.25">
      <c r="A162" s="56" t="s">
        <v>4</v>
      </c>
      <c r="B162" s="56" t="s">
        <v>606</v>
      </c>
    </row>
    <row r="163" spans="1:3" x14ac:dyDescent="0.25">
      <c r="A163" s="56" t="s">
        <v>76</v>
      </c>
      <c r="B163" t="s">
        <v>612</v>
      </c>
    </row>
    <row r="164" spans="1:3" x14ac:dyDescent="0.25">
      <c r="A164" s="56" t="s">
        <v>28</v>
      </c>
      <c r="B164" t="s">
        <v>613</v>
      </c>
    </row>
    <row r="165" spans="1:3" x14ac:dyDescent="0.25">
      <c r="A165" s="56" t="s">
        <v>77</v>
      </c>
      <c r="B165" t="s">
        <v>614</v>
      </c>
    </row>
    <row r="166" spans="1:3" x14ac:dyDescent="0.25">
      <c r="A166" s="56" t="s">
        <v>78</v>
      </c>
      <c r="B166" t="s">
        <v>615</v>
      </c>
    </row>
    <row r="167" spans="1:3" x14ac:dyDescent="0.25">
      <c r="A167" s="56" t="s">
        <v>79</v>
      </c>
      <c r="B167" t="s">
        <v>617</v>
      </c>
    </row>
    <row r="168" spans="1:3" x14ac:dyDescent="0.25">
      <c r="A168" s="56" t="s">
        <v>80</v>
      </c>
      <c r="B168" t="s">
        <v>616</v>
      </c>
    </row>
    <row r="169" spans="1:3" x14ac:dyDescent="0.25">
      <c r="A169" s="56" t="str">
        <f>Table1[[#Headers],[7OH C16DA]]</f>
        <v>7OH C16DA</v>
      </c>
      <c r="B169" t="s">
        <v>607</v>
      </c>
    </row>
    <row r="170" spans="1:3" x14ac:dyDescent="0.25">
      <c r="A170" s="56" t="str">
        <f>Table1[[#Headers],[8OH C16DA]]</f>
        <v>8OH C16DA</v>
      </c>
      <c r="B170" t="s">
        <v>608</v>
      </c>
    </row>
    <row r="171" spans="1:3" x14ac:dyDescent="0.25">
      <c r="A171" s="56" t="s">
        <v>618</v>
      </c>
      <c r="B171" t="s">
        <v>609</v>
      </c>
    </row>
    <row r="172" spans="1:3" x14ac:dyDescent="0.25">
      <c r="A172" s="2" t="s">
        <v>411</v>
      </c>
      <c r="B172" t="s">
        <v>442</v>
      </c>
    </row>
    <row r="173" spans="1:3" ht="17.25" x14ac:dyDescent="0.25">
      <c r="A173" s="2" t="s">
        <v>619</v>
      </c>
      <c r="B173" t="s">
        <v>443</v>
      </c>
    </row>
    <row r="174" spans="1:3" ht="17.25" x14ac:dyDescent="0.25">
      <c r="A174" s="2" t="s">
        <v>620</v>
      </c>
      <c r="B174" t="s">
        <v>444</v>
      </c>
    </row>
    <row r="175" spans="1:3" x14ac:dyDescent="0.25">
      <c r="A175" s="49" t="s">
        <v>430</v>
      </c>
      <c r="B175" t="s">
        <v>621</v>
      </c>
      <c r="C175" s="1"/>
    </row>
    <row r="176" spans="1:3" x14ac:dyDescent="0.25">
      <c r="A176" s="49" t="s">
        <v>408</v>
      </c>
      <c r="B176" t="s">
        <v>622</v>
      </c>
      <c r="C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7" spans="1:1" x14ac:dyDescent="0.25">
      <c r="A18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S142"/>
  <sheetViews>
    <sheetView zoomScaleNormal="100" workbookViewId="0"/>
  </sheetViews>
  <sheetFormatPr defaultColWidth="11.85546875" defaultRowHeight="12.75" customHeight="1" x14ac:dyDescent="0.25"/>
  <cols>
    <col min="1" max="1" width="10.7109375" style="7" customWidth="1"/>
    <col min="2" max="2" width="25.140625" style="22" bestFit="1" customWidth="1"/>
    <col min="3" max="6" width="11.85546875" style="22" customWidth="1"/>
    <col min="7" max="7" width="11.85546875" style="14" customWidth="1"/>
    <col min="8" max="9" width="11.85546875" style="15" customWidth="1"/>
    <col min="10" max="11" width="11.85546875" style="19" customWidth="1"/>
    <col min="12" max="13" width="11.85546875" style="15" customWidth="1"/>
    <col min="14" max="17" width="11.85546875" style="14" customWidth="1"/>
    <col min="18" max="18" width="11.85546875" style="15" customWidth="1"/>
    <col min="19" max="19" width="11.85546875" style="20" customWidth="1"/>
    <col min="20" max="20" width="11.85546875" style="22" customWidth="1"/>
    <col min="21" max="47" width="11.85546875" style="14" customWidth="1"/>
    <col min="48" max="60" width="11.85546875" style="22" customWidth="1"/>
    <col min="61" max="63" width="11.85546875" style="22"/>
    <col min="64" max="70" width="11.85546875" style="22" customWidth="1"/>
    <col min="71" max="72" width="11.85546875" style="23" customWidth="1"/>
    <col min="73" max="84" width="11.85546875" style="22" customWidth="1"/>
    <col min="85" max="88" width="11.85546875" style="22"/>
    <col min="89" max="104" width="11.85546875" style="22" customWidth="1"/>
    <col min="105" max="108" width="11.85546875" style="22"/>
    <col min="109" max="112" width="11.85546875" style="22" customWidth="1"/>
    <col min="113" max="120" width="11.85546875" style="22"/>
    <col min="121" max="137" width="11.85546875" style="23"/>
    <col min="138" max="149" width="11.85546875" style="22"/>
    <col min="150" max="151" width="11.85546875" style="22" customWidth="1"/>
    <col min="152" max="153" width="11.85546875" style="22"/>
    <col min="154" max="168" width="11.85546875" style="22" customWidth="1"/>
    <col min="169" max="169" width="11.7109375" style="61" customWidth="1"/>
    <col min="170" max="172" width="85.28515625" style="70" bestFit="1" customWidth="1"/>
    <col min="173" max="173" width="71.7109375" style="70" bestFit="1" customWidth="1"/>
    <col min="174" max="174" width="114.28515625" style="70" bestFit="1" customWidth="1"/>
    <col min="175" max="16384" width="11.85546875" style="22"/>
  </cols>
  <sheetData>
    <row r="1" spans="1:175" s="8" customFormat="1" ht="90" x14ac:dyDescent="0.25">
      <c r="A1" s="3" t="s">
        <v>26</v>
      </c>
      <c r="B1" s="4" t="s">
        <v>0</v>
      </c>
      <c r="C1" s="4" t="s">
        <v>1</v>
      </c>
      <c r="D1" s="4" t="s">
        <v>25</v>
      </c>
      <c r="E1" s="4" t="s">
        <v>16</v>
      </c>
      <c r="F1" s="4" t="s">
        <v>17</v>
      </c>
      <c r="G1" s="5" t="s">
        <v>18</v>
      </c>
      <c r="H1" s="5" t="s">
        <v>149</v>
      </c>
      <c r="I1" s="6" t="s">
        <v>148</v>
      </c>
      <c r="J1" s="4" t="s">
        <v>19</v>
      </c>
      <c r="K1" s="4" t="s">
        <v>382</v>
      </c>
      <c r="L1" s="7" t="s">
        <v>280</v>
      </c>
      <c r="M1" s="7" t="s">
        <v>279</v>
      </c>
      <c r="N1" s="4" t="s">
        <v>59</v>
      </c>
      <c r="O1" s="4" t="s">
        <v>32</v>
      </c>
      <c r="P1" s="4" t="s">
        <v>33</v>
      </c>
      <c r="Q1" s="4" t="s">
        <v>412</v>
      </c>
      <c r="R1" s="4" t="s">
        <v>413</v>
      </c>
      <c r="S1" s="4" t="s">
        <v>414</v>
      </c>
      <c r="T1" s="4" t="s">
        <v>34</v>
      </c>
      <c r="U1" s="8" t="s">
        <v>73</v>
      </c>
      <c r="V1" s="8" t="s">
        <v>383</v>
      </c>
      <c r="W1" s="8" t="s">
        <v>65</v>
      </c>
      <c r="X1" s="8" t="s">
        <v>384</v>
      </c>
      <c r="Y1" s="8" t="s">
        <v>66</v>
      </c>
      <c r="Z1" s="8" t="s">
        <v>385</v>
      </c>
      <c r="AA1" s="8" t="s">
        <v>74</v>
      </c>
      <c r="AB1" s="8" t="s">
        <v>386</v>
      </c>
      <c r="AC1" s="8" t="s">
        <v>67</v>
      </c>
      <c r="AD1" s="8" t="s">
        <v>387</v>
      </c>
      <c r="AE1" s="8" t="s">
        <v>68</v>
      </c>
      <c r="AF1" s="8" t="s">
        <v>388</v>
      </c>
      <c r="AG1" s="8" t="s">
        <v>141</v>
      </c>
      <c r="AH1" s="8" t="s">
        <v>142</v>
      </c>
      <c r="AI1" s="8" t="s">
        <v>389</v>
      </c>
      <c r="AJ1" s="8" t="s">
        <v>143</v>
      </c>
      <c r="AK1" s="8" t="s">
        <v>144</v>
      </c>
      <c r="AL1" s="8" t="s">
        <v>390</v>
      </c>
      <c r="AM1" s="8" t="s">
        <v>145</v>
      </c>
      <c r="AN1" s="8" t="s">
        <v>146</v>
      </c>
      <c r="AO1" s="8" t="s">
        <v>391</v>
      </c>
      <c r="AP1" s="8" t="s">
        <v>70</v>
      </c>
      <c r="AQ1" s="8" t="s">
        <v>71</v>
      </c>
      <c r="AR1" s="8" t="s">
        <v>578</v>
      </c>
      <c r="AS1" s="8" t="s">
        <v>579</v>
      </c>
      <c r="AT1" s="8" t="s">
        <v>580</v>
      </c>
      <c r="AU1" s="8" t="s">
        <v>147</v>
      </c>
      <c r="AV1" s="4" t="s">
        <v>288</v>
      </c>
      <c r="AW1" s="4" t="s">
        <v>289</v>
      </c>
      <c r="AX1" s="4" t="s">
        <v>290</v>
      </c>
      <c r="AY1" s="4" t="s">
        <v>291</v>
      </c>
      <c r="AZ1" s="4" t="s">
        <v>292</v>
      </c>
      <c r="BA1" s="4" t="s">
        <v>293</v>
      </c>
      <c r="BB1" s="4" t="s">
        <v>294</v>
      </c>
      <c r="BC1" s="4" t="s">
        <v>295</v>
      </c>
      <c r="BD1" s="4" t="s">
        <v>296</v>
      </c>
      <c r="BE1" s="4" t="s">
        <v>297</v>
      </c>
      <c r="BF1" s="4" t="s">
        <v>298</v>
      </c>
      <c r="BG1" s="4" t="s">
        <v>299</v>
      </c>
      <c r="BH1" s="4" t="s">
        <v>300</v>
      </c>
      <c r="BI1" s="4" t="s">
        <v>301</v>
      </c>
      <c r="BJ1" s="4" t="s">
        <v>302</v>
      </c>
      <c r="BK1" s="4" t="s">
        <v>303</v>
      </c>
      <c r="BL1" s="4" t="s">
        <v>304</v>
      </c>
      <c r="BM1" s="4" t="s">
        <v>305</v>
      </c>
      <c r="BN1" s="4" t="s">
        <v>306</v>
      </c>
      <c r="BO1" s="4" t="s">
        <v>307</v>
      </c>
      <c r="BP1" s="4" t="s">
        <v>308</v>
      </c>
      <c r="BQ1" s="4" t="s">
        <v>309</v>
      </c>
      <c r="BR1" s="4" t="s">
        <v>310</v>
      </c>
      <c r="BS1" s="9" t="s">
        <v>311</v>
      </c>
      <c r="BT1" s="9" t="s">
        <v>312</v>
      </c>
      <c r="BU1" s="9" t="s">
        <v>313</v>
      </c>
      <c r="BV1" s="4" t="s">
        <v>314</v>
      </c>
      <c r="BW1" s="4" t="s">
        <v>315</v>
      </c>
      <c r="BX1" s="4" t="s">
        <v>316</v>
      </c>
      <c r="BY1" s="4" t="s">
        <v>317</v>
      </c>
      <c r="BZ1" s="4" t="s">
        <v>318</v>
      </c>
      <c r="CA1" s="4" t="s">
        <v>319</v>
      </c>
      <c r="CB1" s="4" t="s">
        <v>320</v>
      </c>
      <c r="CC1" s="4" t="s">
        <v>321</v>
      </c>
      <c r="CD1" s="4" t="s">
        <v>322</v>
      </c>
      <c r="CE1" s="4" t="s">
        <v>323</v>
      </c>
      <c r="CF1" s="4" t="s">
        <v>324</v>
      </c>
      <c r="CG1" s="4" t="s">
        <v>325</v>
      </c>
      <c r="CH1" s="4" t="s">
        <v>326</v>
      </c>
      <c r="CI1" s="4" t="s">
        <v>327</v>
      </c>
      <c r="CJ1" s="4" t="s">
        <v>328</v>
      </c>
      <c r="CK1" s="4" t="s">
        <v>329</v>
      </c>
      <c r="CL1" s="4" t="s">
        <v>330</v>
      </c>
      <c r="CM1" s="4" t="s">
        <v>331</v>
      </c>
      <c r="CN1" s="4" t="s">
        <v>332</v>
      </c>
      <c r="CO1" s="4" t="s">
        <v>333</v>
      </c>
      <c r="CP1" s="4" t="s">
        <v>334</v>
      </c>
      <c r="CQ1" s="4" t="s">
        <v>335</v>
      </c>
      <c r="CR1" s="4" t="s">
        <v>336</v>
      </c>
      <c r="CS1" s="4" t="s">
        <v>337</v>
      </c>
      <c r="CT1" s="4" t="s">
        <v>338</v>
      </c>
      <c r="CU1" s="4" t="s">
        <v>339</v>
      </c>
      <c r="CV1" s="4" t="s">
        <v>340</v>
      </c>
      <c r="CW1" s="4" t="s">
        <v>341</v>
      </c>
      <c r="CX1" s="4" t="s">
        <v>342</v>
      </c>
      <c r="CY1" s="4" t="s">
        <v>343</v>
      </c>
      <c r="CZ1" s="4" t="s">
        <v>344</v>
      </c>
      <c r="DA1" s="4" t="s">
        <v>345</v>
      </c>
      <c r="DB1" s="4" t="s">
        <v>346</v>
      </c>
      <c r="DC1" s="4" t="s">
        <v>347</v>
      </c>
      <c r="DD1" s="4" t="s">
        <v>348</v>
      </c>
      <c r="DE1" s="4" t="s">
        <v>349</v>
      </c>
      <c r="DF1" s="4" t="s">
        <v>350</v>
      </c>
      <c r="DG1" s="4" t="s">
        <v>351</v>
      </c>
      <c r="DH1" s="4" t="s">
        <v>352</v>
      </c>
      <c r="DI1" s="4" t="s">
        <v>636</v>
      </c>
      <c r="DJ1" s="4" t="s">
        <v>415</v>
      </c>
      <c r="DK1" s="4" t="s">
        <v>416</v>
      </c>
      <c r="DL1" s="4" t="s">
        <v>417</v>
      </c>
      <c r="DM1" s="4" t="s">
        <v>418</v>
      </c>
      <c r="DN1" s="4" t="s">
        <v>419</v>
      </c>
      <c r="DO1" s="4" t="s">
        <v>420</v>
      </c>
      <c r="DP1" s="4" t="s">
        <v>421</v>
      </c>
      <c r="DQ1" s="8" t="s">
        <v>353</v>
      </c>
      <c r="DR1" s="8" t="s">
        <v>60</v>
      </c>
      <c r="DS1" s="8" t="s">
        <v>61</v>
      </c>
      <c r="DT1" s="8" t="s">
        <v>422</v>
      </c>
      <c r="DU1" s="8" t="s">
        <v>62</v>
      </c>
      <c r="DV1" s="8" t="s">
        <v>287</v>
      </c>
      <c r="DW1" s="8" t="s">
        <v>69</v>
      </c>
      <c r="DX1" s="8" t="s">
        <v>63</v>
      </c>
      <c r="DY1" s="8" t="s">
        <v>64</v>
      </c>
      <c r="DZ1" s="8" t="s">
        <v>354</v>
      </c>
      <c r="EA1" s="8" t="s">
        <v>355</v>
      </c>
      <c r="EB1" s="8" t="s">
        <v>423</v>
      </c>
      <c r="EC1" s="8" t="s">
        <v>424</v>
      </c>
      <c r="ED1" s="8" t="s">
        <v>425</v>
      </c>
      <c r="EE1" s="8" t="s">
        <v>571</v>
      </c>
      <c r="EF1" s="10" t="s">
        <v>369</v>
      </c>
      <c r="EG1" s="10" t="s">
        <v>601</v>
      </c>
      <c r="EH1" s="10" t="s">
        <v>356</v>
      </c>
      <c r="EI1" s="10" t="s">
        <v>357</v>
      </c>
      <c r="EJ1" s="10" t="s">
        <v>358</v>
      </c>
      <c r="EK1" s="10" t="s">
        <v>359</v>
      </c>
      <c r="EL1" s="10" t="s">
        <v>360</v>
      </c>
      <c r="EM1" s="10" t="s">
        <v>361</v>
      </c>
      <c r="EN1" s="10" t="s">
        <v>362</v>
      </c>
      <c r="EO1" s="10" t="s">
        <v>363</v>
      </c>
      <c r="EP1" s="10" t="s">
        <v>364</v>
      </c>
      <c r="EQ1" s="10" t="s">
        <v>29</v>
      </c>
      <c r="ER1" s="10" t="s">
        <v>365</v>
      </c>
      <c r="ES1" s="10" t="s">
        <v>366</v>
      </c>
      <c r="ET1" s="10" t="s">
        <v>367</v>
      </c>
      <c r="EU1" s="10" t="s">
        <v>30</v>
      </c>
      <c r="EV1" s="10" t="s">
        <v>368</v>
      </c>
      <c r="EW1" s="10" t="s">
        <v>581</v>
      </c>
      <c r="EX1" s="10" t="s">
        <v>31</v>
      </c>
      <c r="EY1" s="10" t="s">
        <v>27</v>
      </c>
      <c r="EZ1" s="8" t="s">
        <v>75</v>
      </c>
      <c r="FA1" s="8" t="s">
        <v>2</v>
      </c>
      <c r="FB1" s="8" t="s">
        <v>3</v>
      </c>
      <c r="FC1" s="8" t="s">
        <v>4</v>
      </c>
      <c r="FD1" s="11" t="s">
        <v>637</v>
      </c>
      <c r="FE1" s="11" t="s">
        <v>28</v>
      </c>
      <c r="FF1" s="11" t="s">
        <v>77</v>
      </c>
      <c r="FG1" s="11" t="s">
        <v>78</v>
      </c>
      <c r="FH1" s="11" t="s">
        <v>79</v>
      </c>
      <c r="FI1" s="11" t="s">
        <v>80</v>
      </c>
      <c r="FJ1" s="11" t="s">
        <v>81</v>
      </c>
      <c r="FK1" s="11" t="s">
        <v>82</v>
      </c>
      <c r="FL1" s="11" t="s">
        <v>370</v>
      </c>
      <c r="FM1" s="61" t="s">
        <v>26</v>
      </c>
      <c r="FN1" s="61" t="s">
        <v>411</v>
      </c>
      <c r="FO1" s="61" t="s">
        <v>576</v>
      </c>
      <c r="FP1" s="61" t="s">
        <v>577</v>
      </c>
      <c r="FQ1" s="61" t="s">
        <v>430</v>
      </c>
      <c r="FR1" s="61" t="s">
        <v>408</v>
      </c>
    </row>
    <row r="2" spans="1:175" s="45" customFormat="1" ht="12.75" customHeight="1" x14ac:dyDescent="0.25">
      <c r="A2" s="12" t="s">
        <v>185</v>
      </c>
      <c r="B2" s="13" t="s">
        <v>271</v>
      </c>
      <c r="C2" s="13"/>
      <c r="D2" s="13">
        <v>2018</v>
      </c>
      <c r="E2" s="13" t="s">
        <v>285</v>
      </c>
      <c r="F2" s="13" t="s">
        <v>281</v>
      </c>
      <c r="G2" s="14">
        <v>72.5</v>
      </c>
      <c r="H2" s="14">
        <v>130.5</v>
      </c>
      <c r="I2" s="15">
        <v>1</v>
      </c>
      <c r="J2" s="15">
        <v>14.5</v>
      </c>
      <c r="K2" s="16">
        <v>37.458522282300002</v>
      </c>
      <c r="L2" s="17">
        <v>74.012406999999996</v>
      </c>
      <c r="M2" s="17">
        <v>1158.0915890000001</v>
      </c>
      <c r="N2" s="14">
        <v>1.42</v>
      </c>
      <c r="O2" s="14"/>
      <c r="P2" s="14"/>
      <c r="Q2" s="18"/>
      <c r="R2" s="19"/>
      <c r="S2" s="20"/>
      <c r="T2" s="21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4"/>
      <c r="AQ2" s="14"/>
      <c r="AR2" s="14"/>
      <c r="AS2" s="14"/>
      <c r="AT2" s="14"/>
      <c r="AU2" s="14"/>
      <c r="AV2" s="22"/>
      <c r="AW2" s="22">
        <v>1.3941883698078174E-3</v>
      </c>
      <c r="AX2" s="22">
        <v>3.3613147626812678E-3</v>
      </c>
      <c r="AY2" s="22">
        <v>2.5665295096201379E-3</v>
      </c>
      <c r="AZ2" s="22">
        <v>4.5169791265401672E-3</v>
      </c>
      <c r="BA2" s="22">
        <v>1.0452645204581007E-2</v>
      </c>
      <c r="BB2" s="22">
        <v>3.3079028255548187E-3</v>
      </c>
      <c r="BC2" s="22">
        <v>5.6744510406673545E-3</v>
      </c>
      <c r="BD2" s="22">
        <v>9.0874658515097614E-3</v>
      </c>
      <c r="BE2" s="22">
        <v>1.2888251970169622E-2</v>
      </c>
      <c r="BF2" s="22">
        <v>2.5083859607220434E-2</v>
      </c>
      <c r="BG2" s="22">
        <v>1.4711719023000412E-2</v>
      </c>
      <c r="BH2" s="22">
        <v>4.2726466698065291E-2</v>
      </c>
      <c r="BI2" s="22">
        <v>1.4126377158666926E-2</v>
      </c>
      <c r="BJ2" s="22">
        <v>9.6434546651642181E-2</v>
      </c>
      <c r="BK2" s="22">
        <v>1.3760021834243264E-2</v>
      </c>
      <c r="BL2" s="22">
        <v>8.5623073170590688E-2</v>
      </c>
      <c r="BM2" s="22">
        <v>1.9833522077710053E-2</v>
      </c>
      <c r="BN2" s="22">
        <v>5.3008405088771027E-2</v>
      </c>
      <c r="BO2" s="22">
        <v>1.6699050197664975E-2</v>
      </c>
      <c r="BP2" s="22">
        <v>1.7993822175264455E-2</v>
      </c>
      <c r="BQ2" s="22">
        <v>7.5452875033543828E-3</v>
      </c>
      <c r="BR2" s="22"/>
      <c r="BS2" s="22"/>
      <c r="BT2" s="22"/>
      <c r="BU2" s="22">
        <v>0.14225064665825737</v>
      </c>
      <c r="BV2" s="22">
        <v>2.1526109924789063E-2</v>
      </c>
      <c r="BW2" s="22">
        <v>0.20517077602031403</v>
      </c>
      <c r="BX2" s="22"/>
      <c r="BY2" s="22">
        <v>1.2646414795699877E-2</v>
      </c>
      <c r="BZ2" s="22">
        <v>0.163707874386606</v>
      </c>
      <c r="CA2" s="22">
        <v>4.2788862624270514E-2</v>
      </c>
      <c r="CB2" s="22">
        <v>1.5087726942836813E-2</v>
      </c>
      <c r="CC2" s="22">
        <v>2.588182675460713E-2</v>
      </c>
      <c r="CD2" s="22">
        <v>0.16978348776225216</v>
      </c>
      <c r="CE2" s="22">
        <v>2.980604673554255E-2</v>
      </c>
      <c r="CF2" s="22">
        <v>0.44559620389673532</v>
      </c>
      <c r="CG2" s="22">
        <v>6.7101850079752223E-2</v>
      </c>
      <c r="CH2" s="22">
        <v>0.31565442479359573</v>
      </c>
      <c r="CI2" s="22">
        <v>6.4432038213137491E-2</v>
      </c>
      <c r="CJ2" s="22">
        <v>0.23627857850663045</v>
      </c>
      <c r="CK2" s="22">
        <v>6.2761049254133963E-2</v>
      </c>
      <c r="CL2" s="22">
        <v>2.3055401666413127E-3</v>
      </c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>
        <v>0.3602052850526189</v>
      </c>
      <c r="DJ2" s="22">
        <v>1.1941296849106267</v>
      </c>
      <c r="DK2" s="22"/>
      <c r="DL2" s="22">
        <v>3.3151364915042483</v>
      </c>
      <c r="DM2" s="22"/>
      <c r="DN2" s="22">
        <v>3.9240652036883081</v>
      </c>
      <c r="DO2" s="22">
        <v>4.8037502916049757</v>
      </c>
      <c r="DP2" s="22"/>
      <c r="DQ2" s="23"/>
      <c r="DR2" s="23"/>
      <c r="DS2" s="23"/>
      <c r="DT2" s="23"/>
      <c r="DU2" s="23"/>
      <c r="DV2" s="24"/>
      <c r="DW2" s="23"/>
      <c r="DX2" s="23"/>
      <c r="DY2" s="23"/>
      <c r="DZ2" s="23"/>
      <c r="EA2" s="23"/>
      <c r="EB2" s="23"/>
      <c r="EC2" s="23"/>
      <c r="ED2" s="23"/>
      <c r="EE2" s="23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5"/>
      <c r="FE2" s="25"/>
      <c r="FF2" s="25"/>
      <c r="FG2" s="25"/>
      <c r="FH2" s="25"/>
      <c r="FI2" s="25"/>
      <c r="FJ2" s="25"/>
      <c r="FK2" s="25"/>
      <c r="FL2" s="25"/>
      <c r="FM2" s="62" t="s">
        <v>185</v>
      </c>
      <c r="FN2" s="63" t="s">
        <v>407</v>
      </c>
      <c r="FO2" s="63"/>
      <c r="FP2" s="63"/>
      <c r="FQ2" s="63"/>
      <c r="FR2" s="63" t="s">
        <v>407</v>
      </c>
    </row>
    <row r="3" spans="1:175" s="45" customFormat="1" ht="12.75" customHeight="1" x14ac:dyDescent="0.25">
      <c r="A3" s="12" t="s">
        <v>186</v>
      </c>
      <c r="B3" s="13" t="s">
        <v>271</v>
      </c>
      <c r="C3" s="13"/>
      <c r="D3" s="13">
        <v>2018</v>
      </c>
      <c r="E3" s="13" t="s">
        <v>285</v>
      </c>
      <c r="F3" s="13" t="s">
        <v>281</v>
      </c>
      <c r="G3" s="14">
        <v>72.709999999999994</v>
      </c>
      <c r="H3" s="14">
        <v>130.5</v>
      </c>
      <c r="I3" s="15">
        <v>1</v>
      </c>
      <c r="J3" s="15">
        <v>18.5</v>
      </c>
      <c r="K3" s="16">
        <v>35.669043320100002</v>
      </c>
      <c r="L3" s="17">
        <v>93.239808999999994</v>
      </c>
      <c r="M3" s="17">
        <v>1158.7016880000001</v>
      </c>
      <c r="N3" s="14">
        <v>2.71</v>
      </c>
      <c r="O3" s="14"/>
      <c r="P3" s="14"/>
      <c r="Q3" s="18"/>
      <c r="R3" s="19"/>
      <c r="S3" s="20"/>
      <c r="T3" s="21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4"/>
      <c r="AQ3" s="14"/>
      <c r="AR3" s="14"/>
      <c r="AS3" s="14"/>
      <c r="AT3" s="14"/>
      <c r="AU3" s="14"/>
      <c r="AV3" s="22"/>
      <c r="AW3" s="22"/>
      <c r="AX3" s="22"/>
      <c r="AY3" s="22">
        <v>1.5125674589903583E-3</v>
      </c>
      <c r="AZ3" s="22">
        <v>4.9783515856342319E-3</v>
      </c>
      <c r="BA3" s="22">
        <v>8.8188812080519739E-3</v>
      </c>
      <c r="BB3" s="22">
        <v>4.1621622048085855E-3</v>
      </c>
      <c r="BC3" s="22">
        <v>4.72202005507263E-3</v>
      </c>
      <c r="BD3" s="22">
        <v>1.7994826108973291E-2</v>
      </c>
      <c r="BE3" s="22">
        <v>1.5001044209010649E-2</v>
      </c>
      <c r="BF3" s="22">
        <v>4.262748030254411E-2</v>
      </c>
      <c r="BG3" s="22">
        <v>2.0904182138286848E-2</v>
      </c>
      <c r="BH3" s="22">
        <v>6.5018101448520466E-2</v>
      </c>
      <c r="BI3" s="22">
        <v>1.8500604522653643E-2</v>
      </c>
      <c r="BJ3" s="22">
        <v>0.16208825534346372</v>
      </c>
      <c r="BK3" s="22">
        <v>1.908769014650975E-2</v>
      </c>
      <c r="BL3" s="22">
        <v>0.16543630285393213</v>
      </c>
      <c r="BM3" s="22">
        <v>1.3735495583192802E-2</v>
      </c>
      <c r="BN3" s="22">
        <v>9.0228739002623431E-2</v>
      </c>
      <c r="BO3" s="22">
        <v>1.2965612747937677E-2</v>
      </c>
      <c r="BP3" s="22">
        <v>2.9225663984291637E-2</v>
      </c>
      <c r="BQ3" s="22">
        <v>1.8923486373380988E-3</v>
      </c>
      <c r="BR3" s="22"/>
      <c r="BS3" s="22"/>
      <c r="BT3" s="22"/>
      <c r="BU3" s="22">
        <v>4.1927059654100138E-2</v>
      </c>
      <c r="BV3" s="22">
        <v>1.3871593431752111E-3</v>
      </c>
      <c r="BW3" s="22">
        <v>0.15659021884388669</v>
      </c>
      <c r="BX3" s="22"/>
      <c r="BY3" s="22">
        <v>8.0877010750100807E-3</v>
      </c>
      <c r="BZ3" s="22">
        <v>0.13895007521442687</v>
      </c>
      <c r="CA3" s="22">
        <v>4.3305137890689458E-3</v>
      </c>
      <c r="CB3" s="22">
        <v>1.6502861421161016E-2</v>
      </c>
      <c r="CC3" s="22">
        <v>1.3757296250312998E-2</v>
      </c>
      <c r="CD3" s="22">
        <v>3.9093203563404344E-2</v>
      </c>
      <c r="CE3" s="22">
        <v>1.9171000534360837E-2</v>
      </c>
      <c r="CF3" s="22">
        <v>0.14408552696712437</v>
      </c>
      <c r="CG3" s="22">
        <v>1.696670536276039E-2</v>
      </c>
      <c r="CH3" s="22">
        <v>0.14020358252979892</v>
      </c>
      <c r="CI3" s="22">
        <v>1.7505115272041027E-2</v>
      </c>
      <c r="CJ3" s="22">
        <v>0.12638241575100417</v>
      </c>
      <c r="CK3" s="22">
        <v>1.2596675221405245E-2</v>
      </c>
      <c r="CL3" s="22">
        <v>5.0257576235643157E-4</v>
      </c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>
        <v>0.57628646563312524</v>
      </c>
      <c r="DJ3" s="22">
        <v>0.45824259686649049</v>
      </c>
      <c r="DK3" s="22"/>
      <c r="DL3" s="22">
        <v>0.79516459988879262</v>
      </c>
      <c r="DM3" s="22"/>
      <c r="DN3" s="22">
        <v>6.8730174080088204</v>
      </c>
      <c r="DO3" s="22">
        <v>7.4715199108757453</v>
      </c>
      <c r="DP3" s="22"/>
      <c r="DQ3" s="23"/>
      <c r="DR3" s="23"/>
      <c r="DS3" s="23"/>
      <c r="DT3" s="23"/>
      <c r="DU3" s="23"/>
      <c r="DV3" s="24"/>
      <c r="DW3" s="23"/>
      <c r="DX3" s="23"/>
      <c r="DY3" s="23"/>
      <c r="DZ3" s="23"/>
      <c r="EA3" s="23"/>
      <c r="EB3" s="23"/>
      <c r="EC3" s="23"/>
      <c r="ED3" s="23"/>
      <c r="EE3" s="23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5"/>
      <c r="FE3" s="25"/>
      <c r="FF3" s="25"/>
      <c r="FG3" s="25"/>
      <c r="FH3" s="25"/>
      <c r="FI3" s="25"/>
      <c r="FJ3" s="25"/>
      <c r="FK3" s="25"/>
      <c r="FL3" s="25"/>
      <c r="FM3" s="62" t="s">
        <v>186</v>
      </c>
      <c r="FN3" s="63" t="s">
        <v>407</v>
      </c>
      <c r="FO3" s="63"/>
      <c r="FP3" s="63"/>
      <c r="FQ3" s="63"/>
      <c r="FR3" s="63" t="s">
        <v>407</v>
      </c>
    </row>
    <row r="4" spans="1:175" s="44" customFormat="1" ht="12.75" customHeight="1" x14ac:dyDescent="0.25">
      <c r="A4" s="12" t="s">
        <v>187</v>
      </c>
      <c r="B4" s="13" t="s">
        <v>271</v>
      </c>
      <c r="C4" s="13"/>
      <c r="D4" s="13">
        <v>2018</v>
      </c>
      <c r="E4" s="13" t="s">
        <v>285</v>
      </c>
      <c r="F4" s="13" t="s">
        <v>281</v>
      </c>
      <c r="G4" s="14">
        <v>73.12</v>
      </c>
      <c r="H4" s="14">
        <v>130.5</v>
      </c>
      <c r="I4" s="15">
        <v>1</v>
      </c>
      <c r="J4" s="15">
        <v>24.3</v>
      </c>
      <c r="K4" s="16">
        <v>35.984694666000003</v>
      </c>
      <c r="L4" s="17">
        <v>134.78304700000001</v>
      </c>
      <c r="M4" s="17">
        <v>1161.269266</v>
      </c>
      <c r="N4" s="14">
        <v>2.65</v>
      </c>
      <c r="O4" s="14"/>
      <c r="P4" s="14"/>
      <c r="Q4" s="18"/>
      <c r="R4" s="19"/>
      <c r="S4" s="20"/>
      <c r="T4" s="21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4"/>
      <c r="AQ4" s="14"/>
      <c r="AR4" s="14"/>
      <c r="AS4" s="14"/>
      <c r="AT4" s="14"/>
      <c r="AU4" s="14"/>
      <c r="AV4" s="22"/>
      <c r="AW4" s="22">
        <v>3.7769168837066021E-4</v>
      </c>
      <c r="AX4" s="22">
        <v>1.1037792122537257E-3</v>
      </c>
      <c r="AY4" s="22">
        <v>2.4570763755138217E-3</v>
      </c>
      <c r="AZ4" s="22">
        <v>7.9426209283413578E-3</v>
      </c>
      <c r="BA4" s="22">
        <v>4.6846677358076136E-3</v>
      </c>
      <c r="BB4" s="22">
        <v>9.9315010742126817E-3</v>
      </c>
      <c r="BC4" s="22">
        <v>1.4554411022558665E-2</v>
      </c>
      <c r="BD4" s="22">
        <v>5.5523301849160392E-2</v>
      </c>
      <c r="BE4" s="22">
        <v>4.8557529796288398E-2</v>
      </c>
      <c r="BF4" s="22">
        <v>0.10177273301834455</v>
      </c>
      <c r="BG4" s="22">
        <v>5.4050943656141881E-2</v>
      </c>
      <c r="BH4" s="22">
        <v>0.13348697330064577</v>
      </c>
      <c r="BI4" s="22">
        <v>2.6258617455107054E-2</v>
      </c>
      <c r="BJ4" s="22">
        <v>0.18310195270288171</v>
      </c>
      <c r="BK4" s="22">
        <v>4.4344783484880843E-2</v>
      </c>
      <c r="BL4" s="22">
        <v>0.16395339517572793</v>
      </c>
      <c r="BM4" s="22">
        <v>2.0135188376849883E-2</v>
      </c>
      <c r="BN4" s="22">
        <v>0.19849392837004137</v>
      </c>
      <c r="BO4" s="22">
        <v>1.3284727124067716E-2</v>
      </c>
      <c r="BP4" s="22">
        <v>5.9216343436029321E-2</v>
      </c>
      <c r="BQ4" s="22">
        <v>4.0332710344114517E-3</v>
      </c>
      <c r="BR4" s="22"/>
      <c r="BS4" s="22"/>
      <c r="BT4" s="22"/>
      <c r="BU4" s="22">
        <v>6.4359836466644518E-2</v>
      </c>
      <c r="BV4" s="22">
        <v>1.0914982432634284E-2</v>
      </c>
      <c r="BW4" s="22">
        <v>0.12343748484758012</v>
      </c>
      <c r="BX4" s="22"/>
      <c r="BY4" s="22">
        <v>2.519206201381188E-2</v>
      </c>
      <c r="BZ4" s="22">
        <v>6.7328258061180618E-2</v>
      </c>
      <c r="CA4" s="22">
        <v>6.3765109352391892E-3</v>
      </c>
      <c r="CB4" s="22">
        <v>4.4355704022585193E-2</v>
      </c>
      <c r="CC4" s="22">
        <v>2.5286946492043712E-2</v>
      </c>
      <c r="CD4" s="22">
        <v>7.7561468514633108E-2</v>
      </c>
      <c r="CE4" s="22">
        <v>2.8562037893350989E-2</v>
      </c>
      <c r="CF4" s="22">
        <v>0.20591160388613566</v>
      </c>
      <c r="CG4" s="22">
        <v>4.6713465723928566E-2</v>
      </c>
      <c r="CH4" s="22">
        <v>0.15299339072105564</v>
      </c>
      <c r="CI4" s="22">
        <v>3.3754499810068846E-2</v>
      </c>
      <c r="CJ4" s="22">
        <v>0.11896380159388685</v>
      </c>
      <c r="CK4" s="22">
        <v>1.1603219996351668E-2</v>
      </c>
      <c r="CL4" s="22">
        <v>1.1291221393713654E-2</v>
      </c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>
        <v>0.84227590942623154</v>
      </c>
      <c r="DJ4" s="22">
        <v>0.58123120312514098</v>
      </c>
      <c r="DK4" s="22"/>
      <c r="DL4" s="22">
        <v>0.69007221579100209</v>
      </c>
      <c r="DM4" s="22"/>
      <c r="DN4" s="22">
        <v>5.7511910768807439</v>
      </c>
      <c r="DO4" s="22">
        <v>4.6838910049683626</v>
      </c>
      <c r="DP4" s="22"/>
      <c r="DQ4" s="23"/>
      <c r="DR4" s="23"/>
      <c r="DS4" s="23"/>
      <c r="DT4" s="23"/>
      <c r="DU4" s="23"/>
      <c r="DV4" s="24"/>
      <c r="DW4" s="23"/>
      <c r="DX4" s="23"/>
      <c r="DY4" s="23"/>
      <c r="DZ4" s="23"/>
      <c r="EA4" s="23"/>
      <c r="EB4" s="23"/>
      <c r="EC4" s="23"/>
      <c r="ED4" s="23"/>
      <c r="EE4" s="23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5"/>
      <c r="FE4" s="25"/>
      <c r="FF4" s="25"/>
      <c r="FG4" s="25"/>
      <c r="FH4" s="25"/>
      <c r="FI4" s="25"/>
      <c r="FJ4" s="25"/>
      <c r="FK4" s="25"/>
      <c r="FL4" s="25"/>
      <c r="FM4" s="62" t="s">
        <v>187</v>
      </c>
      <c r="FN4" s="63" t="s">
        <v>407</v>
      </c>
      <c r="FO4" s="63"/>
      <c r="FP4" s="63"/>
      <c r="FQ4" s="63"/>
      <c r="FR4" s="63" t="s">
        <v>407</v>
      </c>
      <c r="FS4" s="45"/>
    </row>
    <row r="5" spans="1:175" s="45" customFormat="1" ht="12.75" customHeight="1" x14ac:dyDescent="0.25">
      <c r="A5" s="12" t="s">
        <v>188</v>
      </c>
      <c r="B5" s="13" t="s">
        <v>271</v>
      </c>
      <c r="C5" s="13"/>
      <c r="D5" s="13">
        <v>2018</v>
      </c>
      <c r="E5" s="13" t="s">
        <v>285</v>
      </c>
      <c r="F5" s="13" t="s">
        <v>281</v>
      </c>
      <c r="G5" s="14">
        <v>72.91</v>
      </c>
      <c r="H5" s="14">
        <v>130.5</v>
      </c>
      <c r="I5" s="15">
        <v>1</v>
      </c>
      <c r="J5" s="15">
        <v>22</v>
      </c>
      <c r="K5" s="16">
        <v>34.494212934700002</v>
      </c>
      <c r="L5" s="17">
        <v>113.08099</v>
      </c>
      <c r="M5" s="17">
        <v>1159.727392</v>
      </c>
      <c r="N5" s="14">
        <v>2.27</v>
      </c>
      <c r="O5" s="14"/>
      <c r="P5" s="14"/>
      <c r="Q5" s="18"/>
      <c r="R5" s="19"/>
      <c r="S5" s="20"/>
      <c r="T5" s="21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4"/>
      <c r="AQ5" s="14"/>
      <c r="AR5" s="14"/>
      <c r="AS5" s="14"/>
      <c r="AT5" s="14"/>
      <c r="AU5" s="14"/>
      <c r="AV5" s="22"/>
      <c r="AW5" s="22"/>
      <c r="AX5" s="22"/>
      <c r="AY5" s="22"/>
      <c r="AZ5" s="22">
        <v>5.9058954181301403E-3</v>
      </c>
      <c r="BA5" s="22">
        <v>3.3415929972509984E-3</v>
      </c>
      <c r="BB5" s="22">
        <v>8.8593923339460156E-3</v>
      </c>
      <c r="BC5" s="22">
        <v>8.6966743053073243E-3</v>
      </c>
      <c r="BD5" s="22">
        <v>2.7592468221620314E-2</v>
      </c>
      <c r="BE5" s="22">
        <v>2.7739950438038386E-2</v>
      </c>
      <c r="BF5" s="22">
        <v>8.0941757698833244E-2</v>
      </c>
      <c r="BG5" s="22">
        <v>3.3606097778430939E-2</v>
      </c>
      <c r="BH5" s="22">
        <v>0.11912529933380761</v>
      </c>
      <c r="BI5" s="22">
        <v>3.7450163691416162E-2</v>
      </c>
      <c r="BJ5" s="22">
        <v>0.35048963252555937</v>
      </c>
      <c r="BK5" s="22">
        <v>3.093651339877964E-2</v>
      </c>
      <c r="BL5" s="22">
        <v>0.33472307303177506</v>
      </c>
      <c r="BM5" s="22">
        <v>1.1989801291836064E-2</v>
      </c>
      <c r="BN5" s="22">
        <v>0.27814131747668486</v>
      </c>
      <c r="BO5" s="22">
        <v>1.8296583610555878E-2</v>
      </c>
      <c r="BP5" s="22">
        <v>4.7412629827492968E-2</v>
      </c>
      <c r="BQ5" s="50">
        <v>0</v>
      </c>
      <c r="BR5" s="22"/>
      <c r="BS5" s="22"/>
      <c r="BT5" s="22"/>
      <c r="BU5" s="22">
        <v>0.19061418039647923</v>
      </c>
      <c r="BV5" s="22">
        <v>3.9217246061504445E-2</v>
      </c>
      <c r="BW5" s="22">
        <v>0.30032376220869739</v>
      </c>
      <c r="BX5" s="22"/>
      <c r="BY5" s="22">
        <v>7.2769645562355042E-3</v>
      </c>
      <c r="BZ5" s="22">
        <v>0.10201836809440287</v>
      </c>
      <c r="CA5" s="22">
        <v>1.8938689041097436E-2</v>
      </c>
      <c r="CB5" s="22">
        <v>6.0087932142833471E-2</v>
      </c>
      <c r="CC5" s="22">
        <v>2.8468821666601356E-2</v>
      </c>
      <c r="CD5" s="22">
        <v>0.17626632039819579</v>
      </c>
      <c r="CE5" s="22">
        <v>7.3183772712059461E-2</v>
      </c>
      <c r="CF5" s="22">
        <v>0.50773665929585465</v>
      </c>
      <c r="CG5" s="22">
        <v>8.1554969151493892E-2</v>
      </c>
      <c r="CH5" s="22">
        <v>0.25941836175626543</v>
      </c>
      <c r="CI5" s="22">
        <v>6.7370236794733848E-2</v>
      </c>
      <c r="CJ5" s="22">
        <v>9.0118550849713375E-2</v>
      </c>
      <c r="CK5" s="22">
        <v>2.6110109492321301E-2</v>
      </c>
      <c r="CL5" s="22">
        <v>1.8557891575143766E-2</v>
      </c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>
        <v>1.2285650141879079</v>
      </c>
      <c r="DJ5" s="22">
        <v>1.0508667789155264</v>
      </c>
      <c r="DK5" s="22"/>
      <c r="DL5" s="22">
        <v>0.85536114636160177</v>
      </c>
      <c r="DM5" s="22"/>
      <c r="DN5" s="22">
        <v>9.9962942442756315</v>
      </c>
      <c r="DO5" s="22">
        <v>4.2661014104287167</v>
      </c>
      <c r="DP5" s="22"/>
      <c r="DQ5" s="23"/>
      <c r="DR5" s="23"/>
      <c r="DS5" s="23"/>
      <c r="DT5" s="23"/>
      <c r="DU5" s="23"/>
      <c r="DV5" s="24"/>
      <c r="DW5" s="23"/>
      <c r="DX5" s="23"/>
      <c r="DY5" s="23"/>
      <c r="DZ5" s="23"/>
      <c r="EA5" s="23"/>
      <c r="EB5" s="23"/>
      <c r="EC5" s="23"/>
      <c r="ED5" s="23"/>
      <c r="EE5" s="23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5"/>
      <c r="FE5" s="25"/>
      <c r="FF5" s="25"/>
      <c r="FG5" s="25"/>
      <c r="FH5" s="25"/>
      <c r="FI5" s="25"/>
      <c r="FJ5" s="25"/>
      <c r="FK5" s="25"/>
      <c r="FL5" s="25"/>
      <c r="FM5" s="62" t="s">
        <v>188</v>
      </c>
      <c r="FN5" s="63" t="s">
        <v>407</v>
      </c>
      <c r="FO5" s="63"/>
      <c r="FP5" s="63"/>
      <c r="FQ5" s="63"/>
      <c r="FR5" s="63" t="s">
        <v>407</v>
      </c>
    </row>
    <row r="6" spans="1:175" s="45" customFormat="1" ht="12.75" customHeight="1" x14ac:dyDescent="0.25">
      <c r="A6" s="12" t="s">
        <v>189</v>
      </c>
      <c r="B6" s="13" t="s">
        <v>271</v>
      </c>
      <c r="C6" s="13"/>
      <c r="D6" s="13">
        <v>2018</v>
      </c>
      <c r="E6" s="13" t="s">
        <v>285</v>
      </c>
      <c r="F6" s="13" t="s">
        <v>281</v>
      </c>
      <c r="G6" s="14">
        <v>73.12</v>
      </c>
      <c r="H6" s="14">
        <v>130.37</v>
      </c>
      <c r="I6" s="15">
        <v>1</v>
      </c>
      <c r="J6" s="15">
        <v>24</v>
      </c>
      <c r="K6" s="16">
        <v>31.9360792481</v>
      </c>
      <c r="L6" s="17">
        <v>133.34138799999999</v>
      </c>
      <c r="M6" s="17">
        <v>1165.49197</v>
      </c>
      <c r="N6" s="14">
        <v>1.93</v>
      </c>
      <c r="O6" s="14"/>
      <c r="P6" s="14"/>
      <c r="Q6" s="18"/>
      <c r="R6" s="19"/>
      <c r="S6" s="20"/>
      <c r="T6" s="21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4"/>
      <c r="AQ6" s="14"/>
      <c r="AR6" s="14"/>
      <c r="AS6" s="14"/>
      <c r="AT6" s="14"/>
      <c r="AU6" s="14"/>
      <c r="AV6" s="22"/>
      <c r="AW6" s="22"/>
      <c r="AX6" s="22">
        <v>4.2883117422483014E-3</v>
      </c>
      <c r="AY6" s="22">
        <v>7.544556934099003E-3</v>
      </c>
      <c r="AZ6" s="22">
        <v>1.9614799088166063E-2</v>
      </c>
      <c r="BA6" s="22">
        <v>1.7854453809105133E-2</v>
      </c>
      <c r="BB6" s="22">
        <v>1.7769366623922121E-2</v>
      </c>
      <c r="BC6" s="22">
        <v>2.2508998637360934E-2</v>
      </c>
      <c r="BD6" s="22">
        <v>6.0070166711362692E-2</v>
      </c>
      <c r="BE6" s="22">
        <v>5.7416195575885814E-2</v>
      </c>
      <c r="BF6" s="22">
        <v>0.16650810651431824</v>
      </c>
      <c r="BG6" s="22">
        <v>7.9304127123969323E-2</v>
      </c>
      <c r="BH6" s="22">
        <v>0.2685867171628043</v>
      </c>
      <c r="BI6" s="22">
        <v>6.1673947116781883E-2</v>
      </c>
      <c r="BJ6" s="22">
        <v>0.76843498890833639</v>
      </c>
      <c r="BK6" s="22">
        <v>7.7009207847700309E-2</v>
      </c>
      <c r="BL6" s="22">
        <v>0.77793303893399579</v>
      </c>
      <c r="BM6" s="22">
        <v>6.5183198051870658E-2</v>
      </c>
      <c r="BN6" s="22">
        <v>0.36487883465410464</v>
      </c>
      <c r="BO6" s="22">
        <v>5.7406929802351972E-2</v>
      </c>
      <c r="BP6" s="22">
        <v>0.11891101449678264</v>
      </c>
      <c r="BQ6" s="22">
        <v>1.1387161328603556E-2</v>
      </c>
      <c r="BR6" s="22"/>
      <c r="BS6" s="22"/>
      <c r="BT6" s="22"/>
      <c r="BU6" s="22">
        <v>0.20629485336513192</v>
      </c>
      <c r="BV6" s="22">
        <v>2.3778367361600643E-2</v>
      </c>
      <c r="BW6" s="22">
        <v>0.4473789987720046</v>
      </c>
      <c r="BX6" s="22"/>
      <c r="BY6" s="22">
        <v>5.6272325256742597E-2</v>
      </c>
      <c r="BZ6" s="22">
        <v>0.34517306606587117</v>
      </c>
      <c r="CA6" s="22">
        <v>6.1303205987846478E-2</v>
      </c>
      <c r="CB6" s="22">
        <v>0.11221292557636998</v>
      </c>
      <c r="CC6" s="22">
        <v>9.4209375131229789E-2</v>
      </c>
      <c r="CD6" s="22">
        <v>0.52478773239648446</v>
      </c>
      <c r="CE6" s="22">
        <v>0.24994478595846398</v>
      </c>
      <c r="CF6" s="22">
        <v>0.96549640921744451</v>
      </c>
      <c r="CG6" s="22">
        <v>9.7989672609284956E-2</v>
      </c>
      <c r="CH6" s="22">
        <v>0.78327179296375593</v>
      </c>
      <c r="CI6" s="22">
        <v>0.14632219450962558</v>
      </c>
      <c r="CJ6" s="22">
        <v>0.13847957118565118</v>
      </c>
      <c r="CK6" s="22">
        <v>4.1577119708051509E-2</v>
      </c>
      <c r="CL6" s="22">
        <v>6.3574163195146582E-2</v>
      </c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>
        <v>2.5600178769747282</v>
      </c>
      <c r="DJ6" s="22">
        <v>2.2367109233889608</v>
      </c>
      <c r="DK6" s="22"/>
      <c r="DL6" s="22">
        <v>0.87370910316929828</v>
      </c>
      <c r="DM6" s="22"/>
      <c r="DN6" s="22">
        <v>7.5901735170881874</v>
      </c>
      <c r="DO6" s="22">
        <v>5.2322133215053732</v>
      </c>
      <c r="DP6" s="22"/>
      <c r="DQ6" s="23"/>
      <c r="DR6" s="23"/>
      <c r="DS6" s="23"/>
      <c r="DT6" s="23"/>
      <c r="DU6" s="23"/>
      <c r="DV6" s="24"/>
      <c r="DW6" s="23"/>
      <c r="DX6" s="23"/>
      <c r="DY6" s="23"/>
      <c r="DZ6" s="23"/>
      <c r="EA6" s="23"/>
      <c r="EB6" s="23"/>
      <c r="EC6" s="23"/>
      <c r="ED6" s="23"/>
      <c r="EE6" s="23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5"/>
      <c r="FE6" s="25"/>
      <c r="FF6" s="25"/>
      <c r="FG6" s="25"/>
      <c r="FH6" s="25"/>
      <c r="FI6" s="25"/>
      <c r="FJ6" s="25"/>
      <c r="FK6" s="25"/>
      <c r="FL6" s="25"/>
      <c r="FM6" s="62" t="s">
        <v>189</v>
      </c>
      <c r="FN6" s="63" t="s">
        <v>407</v>
      </c>
      <c r="FO6" s="63"/>
      <c r="FP6" s="63"/>
      <c r="FQ6" s="63"/>
      <c r="FR6" s="63" t="s">
        <v>407</v>
      </c>
    </row>
    <row r="7" spans="1:175" s="45" customFormat="1" ht="12.75" customHeight="1" x14ac:dyDescent="0.25">
      <c r="A7" s="12" t="s">
        <v>190</v>
      </c>
      <c r="B7" s="13" t="s">
        <v>271</v>
      </c>
      <c r="C7" s="13"/>
      <c r="D7" s="13">
        <v>2018</v>
      </c>
      <c r="E7" s="13" t="s">
        <v>285</v>
      </c>
      <c r="F7" s="13" t="s">
        <v>281</v>
      </c>
      <c r="G7" s="14">
        <v>73.59</v>
      </c>
      <c r="H7" s="14">
        <v>130.28</v>
      </c>
      <c r="I7" s="15">
        <v>1</v>
      </c>
      <c r="J7" s="15">
        <v>23.5</v>
      </c>
      <c r="K7" s="16">
        <v>60.986814192799997</v>
      </c>
      <c r="L7" s="17">
        <v>183.28942499999999</v>
      </c>
      <c r="M7" s="17">
        <v>1173.346481</v>
      </c>
      <c r="N7" s="14">
        <v>0.95</v>
      </c>
      <c r="O7" s="14"/>
      <c r="P7" s="14"/>
      <c r="Q7" s="18"/>
      <c r="R7" s="19"/>
      <c r="S7" s="20"/>
      <c r="T7" s="21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4"/>
      <c r="AQ7" s="14"/>
      <c r="AR7" s="14"/>
      <c r="AS7" s="14"/>
      <c r="AT7" s="14"/>
      <c r="AU7" s="14"/>
      <c r="AV7" s="22"/>
      <c r="AW7" s="22"/>
      <c r="AX7" s="22"/>
      <c r="AY7" s="22">
        <v>2.7963847655908857E-3</v>
      </c>
      <c r="AZ7" s="22">
        <v>2.1757299351620736E-3</v>
      </c>
      <c r="BA7" s="22">
        <v>6.3380591901859859E-3</v>
      </c>
      <c r="BB7" s="22">
        <v>7.0524352197896744E-3</v>
      </c>
      <c r="BC7" s="22">
        <v>8.7612664617282079E-3</v>
      </c>
      <c r="BD7" s="22">
        <v>1.3096352536202732E-2</v>
      </c>
      <c r="BE7" s="22">
        <v>1.8540274425300408E-2</v>
      </c>
      <c r="BF7" s="22">
        <v>4.5784020341496028E-2</v>
      </c>
      <c r="BG7" s="22">
        <v>2.297075950551827E-2</v>
      </c>
      <c r="BH7" s="22">
        <v>6.6062493696405919E-2</v>
      </c>
      <c r="BI7" s="22">
        <v>1.9627534723192605E-2</v>
      </c>
      <c r="BJ7" s="22">
        <v>0.12622421456420108</v>
      </c>
      <c r="BK7" s="22">
        <v>2.1455953493491799E-2</v>
      </c>
      <c r="BL7" s="22">
        <v>0.15327384329211013</v>
      </c>
      <c r="BM7" s="22">
        <v>1.9109992991581986E-2</v>
      </c>
      <c r="BN7" s="22">
        <v>0.10175115018039546</v>
      </c>
      <c r="BO7" s="22">
        <v>1.0098598016186545E-2</v>
      </c>
      <c r="BP7" s="22">
        <v>3.110564889683547E-2</v>
      </c>
      <c r="BQ7" s="50">
        <v>0</v>
      </c>
      <c r="BR7" s="22"/>
      <c r="BS7" s="22"/>
      <c r="BT7" s="22"/>
      <c r="BU7" s="22">
        <v>6.9326678565198238E-2</v>
      </c>
      <c r="BV7" s="22">
        <v>3.6847398635334525E-3</v>
      </c>
      <c r="BW7" s="22">
        <v>7.8288708648126856E-2</v>
      </c>
      <c r="BX7" s="22"/>
      <c r="BY7" s="22">
        <v>8.7200637846181397E-3</v>
      </c>
      <c r="BZ7" s="22">
        <v>5.3488657863235443E-2</v>
      </c>
      <c r="CA7" s="22">
        <v>1.0993330064545261E-2</v>
      </c>
      <c r="CB7" s="22">
        <v>2.9338096302257127E-2</v>
      </c>
      <c r="CC7" s="22">
        <v>2.8041904448318031E-2</v>
      </c>
      <c r="CD7" s="22">
        <v>8.1322079352570159E-2</v>
      </c>
      <c r="CE7" s="22">
        <v>3.8731907136348172E-2</v>
      </c>
      <c r="CF7" s="22">
        <v>0.20936197968881215</v>
      </c>
      <c r="CG7" s="22">
        <v>3.0121378030239423E-2</v>
      </c>
      <c r="CH7" s="22">
        <v>0.12137724830409008</v>
      </c>
      <c r="CI7" s="22">
        <v>3.761107517567458E-2</v>
      </c>
      <c r="CJ7" s="22">
        <v>0.11107935175877955</v>
      </c>
      <c r="CK7" s="22">
        <v>1.0923882546596807E-2</v>
      </c>
      <c r="CL7" s="22">
        <v>2.3832117181486479E-3</v>
      </c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>
        <v>0.54870942985440097</v>
      </c>
      <c r="DJ7" s="22">
        <v>0.52285812722234115</v>
      </c>
      <c r="DK7" s="22"/>
      <c r="DL7" s="22">
        <v>0.95288708153071211</v>
      </c>
      <c r="DM7" s="22"/>
      <c r="DN7" s="22">
        <v>5.967954636924282</v>
      </c>
      <c r="DO7" s="22">
        <v>4.7157072279132297</v>
      </c>
      <c r="DP7" s="22"/>
      <c r="DQ7" s="23"/>
      <c r="DR7" s="23"/>
      <c r="DS7" s="23"/>
      <c r="DT7" s="23"/>
      <c r="DU7" s="23"/>
      <c r="DV7" s="24"/>
      <c r="DW7" s="23"/>
      <c r="DX7" s="23"/>
      <c r="DY7" s="23"/>
      <c r="DZ7" s="23"/>
      <c r="EA7" s="23"/>
      <c r="EB7" s="23"/>
      <c r="EC7" s="23"/>
      <c r="ED7" s="23"/>
      <c r="EE7" s="23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5"/>
      <c r="FE7" s="25"/>
      <c r="FF7" s="25"/>
      <c r="FG7" s="25"/>
      <c r="FH7" s="25"/>
      <c r="FI7" s="25"/>
      <c r="FJ7" s="25"/>
      <c r="FK7" s="25"/>
      <c r="FL7" s="25"/>
      <c r="FM7" s="62" t="s">
        <v>190</v>
      </c>
      <c r="FN7" s="63" t="s">
        <v>407</v>
      </c>
      <c r="FO7" s="63"/>
      <c r="FP7" s="63"/>
      <c r="FQ7" s="63"/>
      <c r="FR7" s="63" t="s">
        <v>407</v>
      </c>
    </row>
    <row r="8" spans="1:175" s="45" customFormat="1" ht="12.75" customHeight="1" x14ac:dyDescent="0.25">
      <c r="A8" s="12" t="s">
        <v>191</v>
      </c>
      <c r="B8" s="13" t="s">
        <v>271</v>
      </c>
      <c r="C8" s="13"/>
      <c r="D8" s="13">
        <v>2018</v>
      </c>
      <c r="E8" s="13" t="s">
        <v>285</v>
      </c>
      <c r="F8" s="13" t="s">
        <v>281</v>
      </c>
      <c r="G8" s="14">
        <v>74.55</v>
      </c>
      <c r="H8" s="14">
        <v>129.18</v>
      </c>
      <c r="I8" s="15">
        <v>1</v>
      </c>
      <c r="J8" s="15">
        <v>72</v>
      </c>
      <c r="K8" s="16">
        <v>121.606485042</v>
      </c>
      <c r="L8" s="17">
        <v>286.60874100000001</v>
      </c>
      <c r="M8" s="17">
        <v>1222.720593</v>
      </c>
      <c r="N8" s="14">
        <v>1.38</v>
      </c>
      <c r="O8" s="14"/>
      <c r="P8" s="14"/>
      <c r="Q8" s="18"/>
      <c r="R8" s="19"/>
      <c r="S8" s="20"/>
      <c r="T8" s="21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4"/>
      <c r="AQ8" s="14"/>
      <c r="AR8" s="14"/>
      <c r="AS8" s="14"/>
      <c r="AT8" s="14"/>
      <c r="AU8" s="14"/>
      <c r="AV8" s="22"/>
      <c r="AW8" s="22"/>
      <c r="AX8" s="22"/>
      <c r="AY8" s="22">
        <v>1.6564172290144377E-3</v>
      </c>
      <c r="AZ8" s="22">
        <v>6.6133304466508506E-3</v>
      </c>
      <c r="BA8" s="22">
        <v>2.6603002611308322E-3</v>
      </c>
      <c r="BB8" s="22">
        <v>3.7723044673249953E-3</v>
      </c>
      <c r="BC8" s="22">
        <v>6.8510013602692049E-3</v>
      </c>
      <c r="BD8" s="22">
        <v>2.1596727352412991E-2</v>
      </c>
      <c r="BE8" s="22">
        <v>1.3477782141429169E-2</v>
      </c>
      <c r="BF8" s="22">
        <v>3.6041545653758084E-2</v>
      </c>
      <c r="BG8" s="22">
        <v>2.0852369382368296E-2</v>
      </c>
      <c r="BH8" s="22">
        <v>5.1493566255263579E-2</v>
      </c>
      <c r="BI8" s="22">
        <v>1.9143452484847754E-2</v>
      </c>
      <c r="BJ8" s="22">
        <v>2.8524878251119309E-2</v>
      </c>
      <c r="BK8" s="22">
        <v>1.1971141122706619E-2</v>
      </c>
      <c r="BL8" s="22">
        <v>3.6410458756588597E-2</v>
      </c>
      <c r="BM8" s="22">
        <v>1.5164269998985687E-2</v>
      </c>
      <c r="BN8" s="22">
        <v>2.6576559105643882E-2</v>
      </c>
      <c r="BO8" s="22">
        <v>3.9374288737997885E-2</v>
      </c>
      <c r="BP8" s="22">
        <v>4.7449399115789583E-3</v>
      </c>
      <c r="BQ8" s="50">
        <v>0</v>
      </c>
      <c r="BR8" s="22"/>
      <c r="BS8" s="22"/>
      <c r="BT8" s="22"/>
      <c r="BU8" s="22">
        <v>0.1742571778817584</v>
      </c>
      <c r="BV8" s="22">
        <v>8.0000779097552481E-3</v>
      </c>
      <c r="BW8" s="22">
        <v>0.24015604823927797</v>
      </c>
      <c r="BX8" s="22"/>
      <c r="BY8" s="22">
        <v>4.6999808139125236E-3</v>
      </c>
      <c r="BZ8" s="22">
        <v>3.2581731745626494E-2</v>
      </c>
      <c r="CA8" s="22">
        <v>1.5902280340479722E-2</v>
      </c>
      <c r="CB8" s="22">
        <v>2.1603097378474108E-2</v>
      </c>
      <c r="CC8" s="22">
        <v>1.7667624249965617E-2</v>
      </c>
      <c r="CD8" s="22">
        <v>0.14981016998126939</v>
      </c>
      <c r="CE8" s="22">
        <v>2.882426117557646E-2</v>
      </c>
      <c r="CF8" s="22">
        <v>0.30417583628470918</v>
      </c>
      <c r="CG8" s="22">
        <v>4.5805509979142234E-2</v>
      </c>
      <c r="CH8" s="22">
        <v>0.21547411714667949</v>
      </c>
      <c r="CI8" s="22">
        <v>4.3983025294244485E-2</v>
      </c>
      <c r="CJ8" s="22">
        <v>0.21780911615405701</v>
      </c>
      <c r="CK8" s="22">
        <v>4.284236372760062E-2</v>
      </c>
      <c r="CL8" s="22">
        <v>1.5738231208958626E-3</v>
      </c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>
        <v>0.23340355462473225</v>
      </c>
      <c r="DJ8" s="22">
        <v>0.87166379170732888</v>
      </c>
      <c r="DK8" s="22"/>
      <c r="DL8" s="22">
        <v>3.7345780492023595</v>
      </c>
      <c r="DM8" s="22"/>
      <c r="DN8" s="22">
        <v>1.5561203936207602</v>
      </c>
      <c r="DO8" s="22">
        <v>5.0747139512459878</v>
      </c>
      <c r="DP8" s="22"/>
      <c r="DQ8" s="23"/>
      <c r="DR8" s="23"/>
      <c r="DS8" s="23"/>
      <c r="DT8" s="23"/>
      <c r="DU8" s="23"/>
      <c r="DV8" s="24"/>
      <c r="DW8" s="23"/>
      <c r="DX8" s="23"/>
      <c r="DY8" s="23"/>
      <c r="DZ8" s="23"/>
      <c r="EA8" s="23"/>
      <c r="EB8" s="23"/>
      <c r="EC8" s="23"/>
      <c r="ED8" s="23"/>
      <c r="EE8" s="23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5"/>
      <c r="FE8" s="25"/>
      <c r="FF8" s="25"/>
      <c r="FG8" s="25"/>
      <c r="FH8" s="25"/>
      <c r="FI8" s="25"/>
      <c r="FJ8" s="25"/>
      <c r="FK8" s="25"/>
      <c r="FL8" s="25"/>
      <c r="FM8" s="62" t="s">
        <v>191</v>
      </c>
      <c r="FN8" s="63" t="s">
        <v>407</v>
      </c>
      <c r="FO8" s="63"/>
      <c r="FP8" s="63"/>
      <c r="FQ8" s="63"/>
      <c r="FR8" s="63" t="s">
        <v>407</v>
      </c>
    </row>
    <row r="9" spans="1:175" s="44" customFormat="1" ht="12.75" customHeight="1" x14ac:dyDescent="0.25">
      <c r="A9" s="12" t="s">
        <v>192</v>
      </c>
      <c r="B9" s="13" t="s">
        <v>271</v>
      </c>
      <c r="C9" s="13"/>
      <c r="D9" s="13">
        <v>2018</v>
      </c>
      <c r="E9" s="13" t="s">
        <v>285</v>
      </c>
      <c r="F9" s="13" t="s">
        <v>281</v>
      </c>
      <c r="G9" s="14">
        <v>76.900000000000006</v>
      </c>
      <c r="H9" s="14">
        <v>127.8</v>
      </c>
      <c r="I9" s="15">
        <v>1</v>
      </c>
      <c r="J9" s="15">
        <v>65</v>
      </c>
      <c r="K9" s="16">
        <v>358.12716452900003</v>
      </c>
      <c r="L9" s="17">
        <v>549.90207099999998</v>
      </c>
      <c r="M9" s="17">
        <v>1328.3349920000001</v>
      </c>
      <c r="N9" s="14">
        <v>0.64</v>
      </c>
      <c r="O9" s="14"/>
      <c r="P9" s="14"/>
      <c r="Q9" s="18"/>
      <c r="R9" s="19"/>
      <c r="S9" s="20"/>
      <c r="T9" s="21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4"/>
      <c r="AQ9" s="14"/>
      <c r="AR9" s="14"/>
      <c r="AS9" s="14"/>
      <c r="AT9" s="14"/>
      <c r="AU9" s="14"/>
      <c r="AV9" s="22"/>
      <c r="AW9" s="22"/>
      <c r="AX9" s="22"/>
      <c r="AY9" s="22">
        <v>8.3138092717464432E-3</v>
      </c>
      <c r="AZ9" s="22">
        <v>9.0803680668813235E-3</v>
      </c>
      <c r="BA9" s="22">
        <v>8.3932780648908172E-3</v>
      </c>
      <c r="BB9" s="22">
        <v>8.1686740536814836E-3</v>
      </c>
      <c r="BC9" s="22">
        <v>4.4887070402873054E-3</v>
      </c>
      <c r="BD9" s="22">
        <v>1.4749691019645825E-2</v>
      </c>
      <c r="BE9" s="22">
        <v>8.7203819466936585E-3</v>
      </c>
      <c r="BF9" s="22">
        <v>1.5813513614685634E-2</v>
      </c>
      <c r="BG9" s="22">
        <v>1.0716967776026421E-2</v>
      </c>
      <c r="BH9" s="22">
        <v>2.9994219677764677E-2</v>
      </c>
      <c r="BI9" s="22">
        <v>1.1073848465785581E-2</v>
      </c>
      <c r="BJ9" s="22">
        <v>4.7363305939696579E-2</v>
      </c>
      <c r="BK9" s="22">
        <v>1.0695251157812898E-2</v>
      </c>
      <c r="BL9" s="22">
        <v>5.9840485852376585E-2</v>
      </c>
      <c r="BM9" s="22">
        <v>2.0017160076839825E-2</v>
      </c>
      <c r="BN9" s="22">
        <v>7.646930814846771E-2</v>
      </c>
      <c r="BO9" s="22">
        <v>1.8703635292646705E-2</v>
      </c>
      <c r="BP9" s="22">
        <v>3.3272840261704115E-2</v>
      </c>
      <c r="BQ9" s="22">
        <v>5.7967331823933444E-3</v>
      </c>
      <c r="BR9" s="22"/>
      <c r="BS9" s="22"/>
      <c r="BT9" s="22"/>
      <c r="BU9" s="22">
        <v>2.4417783071738107E-2</v>
      </c>
      <c r="BV9" s="22">
        <v>1.220594157950061E-2</v>
      </c>
      <c r="BW9" s="22">
        <v>2.2886186881691504E-2</v>
      </c>
      <c r="BX9" s="22"/>
      <c r="BY9" s="22">
        <v>2.5302893735242988E-2</v>
      </c>
      <c r="BZ9" s="22">
        <v>4.212954364879283E-2</v>
      </c>
      <c r="CA9" s="22">
        <v>3.1347388897202205E-2</v>
      </c>
      <c r="CB9" s="22">
        <v>5.8475105159417298E-2</v>
      </c>
      <c r="CC9" s="22">
        <v>3.4313588864304197E-2</v>
      </c>
      <c r="CD9" s="22">
        <v>5.9599717747650945E-2</v>
      </c>
      <c r="CE9" s="22">
        <v>2.1243371690070002E-2</v>
      </c>
      <c r="CF9" s="22">
        <v>0.13470890982643208</v>
      </c>
      <c r="CG9" s="22">
        <v>1.4342392928994066E-2</v>
      </c>
      <c r="CH9" s="22">
        <v>0.15339989744865723</v>
      </c>
      <c r="CI9" s="22">
        <v>2.5629193105030326E-2</v>
      </c>
      <c r="CJ9" s="22">
        <v>0.13152178772798279</v>
      </c>
      <c r="CK9" s="22">
        <v>6.6336446703816497E-3</v>
      </c>
      <c r="CL9" s="22">
        <v>6.4942072853353E-4</v>
      </c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>
        <v>0.30743005487309466</v>
      </c>
      <c r="DJ9" s="22">
        <v>0.46688524643601159</v>
      </c>
      <c r="DK9" s="22"/>
      <c r="DL9" s="22">
        <v>1.5186714474898659</v>
      </c>
      <c r="DM9" s="22"/>
      <c r="DN9" s="22">
        <v>3.5966326950085348</v>
      </c>
      <c r="DO9" s="22">
        <v>7.6061260414256715</v>
      </c>
      <c r="DP9" s="22"/>
      <c r="DQ9" s="23"/>
      <c r="DR9" s="23"/>
      <c r="DS9" s="23"/>
      <c r="DT9" s="23"/>
      <c r="DU9" s="23"/>
      <c r="DV9" s="24"/>
      <c r="DW9" s="23"/>
      <c r="DX9" s="23"/>
      <c r="DY9" s="23"/>
      <c r="DZ9" s="23"/>
      <c r="EA9" s="23"/>
      <c r="EB9" s="23"/>
      <c r="EC9" s="23"/>
      <c r="ED9" s="23"/>
      <c r="EE9" s="23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5"/>
      <c r="FE9" s="25"/>
      <c r="FF9" s="25"/>
      <c r="FG9" s="25"/>
      <c r="FH9" s="25"/>
      <c r="FI9" s="25"/>
      <c r="FJ9" s="25"/>
      <c r="FK9" s="25"/>
      <c r="FL9" s="25"/>
      <c r="FM9" s="62" t="s">
        <v>192</v>
      </c>
      <c r="FN9" s="63" t="s">
        <v>407</v>
      </c>
      <c r="FO9" s="63"/>
      <c r="FP9" s="63"/>
      <c r="FQ9" s="63"/>
      <c r="FR9" s="63" t="s">
        <v>407</v>
      </c>
      <c r="FS9" s="45"/>
    </row>
    <row r="10" spans="1:175" s="45" customFormat="1" ht="12.75" customHeight="1" x14ac:dyDescent="0.25">
      <c r="A10" s="12" t="s">
        <v>193</v>
      </c>
      <c r="B10" s="13" t="s">
        <v>271</v>
      </c>
      <c r="C10" s="13"/>
      <c r="D10" s="13">
        <v>2018</v>
      </c>
      <c r="E10" s="13" t="s">
        <v>285</v>
      </c>
      <c r="F10" s="13" t="s">
        <v>281</v>
      </c>
      <c r="G10" s="14">
        <v>76.77</v>
      </c>
      <c r="H10" s="14">
        <v>125.83</v>
      </c>
      <c r="I10" s="15">
        <v>1</v>
      </c>
      <c r="J10" s="15">
        <v>72</v>
      </c>
      <c r="K10" s="16">
        <v>322.53465593499999</v>
      </c>
      <c r="L10" s="17">
        <v>542.96189500000003</v>
      </c>
      <c r="M10" s="17">
        <v>1371.1660300000001</v>
      </c>
      <c r="N10" s="14">
        <v>0.79</v>
      </c>
      <c r="O10" s="14"/>
      <c r="P10" s="14"/>
      <c r="Q10" s="18"/>
      <c r="R10" s="19"/>
      <c r="S10" s="20"/>
      <c r="T10" s="21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4"/>
      <c r="AQ10" s="14"/>
      <c r="AR10" s="14"/>
      <c r="AS10" s="14"/>
      <c r="AT10" s="14"/>
      <c r="AU10" s="14"/>
      <c r="AV10" s="22"/>
      <c r="AW10" s="22"/>
      <c r="AX10" s="22"/>
      <c r="AY10" s="22">
        <v>4.9680198281247352E-3</v>
      </c>
      <c r="AZ10" s="22">
        <v>6.4713661836380901E-3</v>
      </c>
      <c r="BA10" s="22">
        <v>2.4421489479626622E-3</v>
      </c>
      <c r="BB10" s="22">
        <v>2.9522208404078407E-3</v>
      </c>
      <c r="BC10" s="22">
        <v>7.9992320469906685E-3</v>
      </c>
      <c r="BD10" s="22">
        <v>1.4037612307413608E-2</v>
      </c>
      <c r="BE10" s="22">
        <v>4.346668549096047E-3</v>
      </c>
      <c r="BF10" s="22">
        <v>1.4193177949320186E-2</v>
      </c>
      <c r="BG10" s="22">
        <v>1.0831838799988851E-2</v>
      </c>
      <c r="BH10" s="22">
        <v>2.2709072757312827E-2</v>
      </c>
      <c r="BI10" s="22">
        <v>7.9678873431334573E-3</v>
      </c>
      <c r="BJ10" s="22">
        <v>2.764434750252592E-2</v>
      </c>
      <c r="BK10" s="22">
        <v>1.2329314162704106E-2</v>
      </c>
      <c r="BL10" s="22">
        <v>5.0450300223931835E-2</v>
      </c>
      <c r="BM10" s="22">
        <v>6.2117442991393313E-3</v>
      </c>
      <c r="BN10" s="22">
        <v>3.785261395336989E-2</v>
      </c>
      <c r="BO10" s="22">
        <v>2.3216186265560421E-2</v>
      </c>
      <c r="BP10" s="22">
        <v>1.9789214037901851E-2</v>
      </c>
      <c r="BQ10" s="22">
        <v>1.3262947927317522E-2</v>
      </c>
      <c r="BR10" s="22"/>
      <c r="BS10" s="22"/>
      <c r="BT10" s="22"/>
      <c r="BU10" s="22">
        <v>7.5187635088776433E-2</v>
      </c>
      <c r="BV10" s="22">
        <v>3.963145041081694E-3</v>
      </c>
      <c r="BW10" s="22">
        <v>9.2371557856551295E-2</v>
      </c>
      <c r="BX10" s="22"/>
      <c r="BY10" s="22">
        <v>2.3283155321679088E-3</v>
      </c>
      <c r="BZ10" s="22">
        <v>5.8138935172112063E-2</v>
      </c>
      <c r="CA10" s="22">
        <v>7.8778037144379802E-3</v>
      </c>
      <c r="CB10" s="22">
        <v>5.1021449697536397E-3</v>
      </c>
      <c r="CC10" s="22">
        <v>8.7523344427139563E-3</v>
      </c>
      <c r="CD10" s="22">
        <v>1.4016605271441685E-2</v>
      </c>
      <c r="CE10" s="22">
        <v>1.9878978744633815E-2</v>
      </c>
      <c r="CF10" s="22">
        <v>0.1002871606246246</v>
      </c>
      <c r="CG10" s="22">
        <v>2.2691513979719406E-2</v>
      </c>
      <c r="CH10" s="22">
        <v>0.14874168409908603</v>
      </c>
      <c r="CI10" s="22">
        <v>2.1788676379526483E-2</v>
      </c>
      <c r="CJ10" s="22">
        <v>9.3900646919424305E-2</v>
      </c>
      <c r="CK10" s="22">
        <v>2.1223605978663924E-2</v>
      </c>
      <c r="CL10" s="22">
        <v>7.7965356931242386E-4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>
        <v>0.20817068054557963</v>
      </c>
      <c r="DJ10" s="22">
        <v>0.40941294155035712</v>
      </c>
      <c r="DK10" s="22"/>
      <c r="DL10" s="22">
        <v>1.966717601524653</v>
      </c>
      <c r="DM10" s="22"/>
      <c r="DN10" s="22">
        <v>2.565977746130339</v>
      </c>
      <c r="DO10" s="22">
        <v>4.6236467303012487</v>
      </c>
      <c r="DP10" s="22"/>
      <c r="DQ10" s="23"/>
      <c r="DR10" s="23"/>
      <c r="DS10" s="23"/>
      <c r="DT10" s="23"/>
      <c r="DU10" s="23"/>
      <c r="DV10" s="24"/>
      <c r="DW10" s="23"/>
      <c r="DX10" s="23"/>
      <c r="DY10" s="23"/>
      <c r="DZ10" s="23"/>
      <c r="EA10" s="23"/>
      <c r="EB10" s="23"/>
      <c r="EC10" s="23"/>
      <c r="ED10" s="23"/>
      <c r="EE10" s="23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5"/>
      <c r="FE10" s="25"/>
      <c r="FF10" s="25"/>
      <c r="FG10" s="25"/>
      <c r="FH10" s="25"/>
      <c r="FI10" s="25"/>
      <c r="FJ10" s="25"/>
      <c r="FK10" s="25"/>
      <c r="FL10" s="25"/>
      <c r="FM10" s="62" t="s">
        <v>193</v>
      </c>
      <c r="FN10" s="63" t="s">
        <v>407</v>
      </c>
      <c r="FO10" s="63"/>
      <c r="FP10" s="63"/>
      <c r="FQ10" s="63"/>
      <c r="FR10" s="63" t="s">
        <v>407</v>
      </c>
    </row>
    <row r="11" spans="1:175" s="45" customFormat="1" ht="12.75" customHeight="1" x14ac:dyDescent="0.25">
      <c r="A11" s="12" t="s">
        <v>194</v>
      </c>
      <c r="B11" s="13" t="s">
        <v>271</v>
      </c>
      <c r="C11" s="13"/>
      <c r="D11" s="13">
        <v>2018</v>
      </c>
      <c r="E11" s="13" t="s">
        <v>285</v>
      </c>
      <c r="F11" s="13" t="s">
        <v>281</v>
      </c>
      <c r="G11" s="14">
        <v>76.73</v>
      </c>
      <c r="H11" s="14">
        <v>128.44999999999999</v>
      </c>
      <c r="I11" s="15">
        <v>1</v>
      </c>
      <c r="J11" s="15">
        <v>65</v>
      </c>
      <c r="K11" s="16">
        <v>345.779899457</v>
      </c>
      <c r="L11" s="17">
        <v>529.98121400000002</v>
      </c>
      <c r="M11" s="17">
        <v>1306.3715500000001</v>
      </c>
      <c r="N11" s="14">
        <v>1.26</v>
      </c>
      <c r="O11" s="14"/>
      <c r="P11" s="14"/>
      <c r="Q11" s="18"/>
      <c r="R11" s="19"/>
      <c r="S11" s="20"/>
      <c r="T11" s="21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4"/>
      <c r="AQ11" s="14"/>
      <c r="AR11" s="14"/>
      <c r="AS11" s="14"/>
      <c r="AT11" s="14"/>
      <c r="AU11" s="14"/>
      <c r="AV11" s="22"/>
      <c r="AW11" s="22"/>
      <c r="AX11" s="22"/>
      <c r="AY11" s="22">
        <v>3.7388647371869115E-3</v>
      </c>
      <c r="AZ11" s="22">
        <v>3.5217633576252686E-3</v>
      </c>
      <c r="BA11" s="22">
        <v>1.8750238505818484E-3</v>
      </c>
      <c r="BB11" s="22">
        <v>2.468562567253869E-3</v>
      </c>
      <c r="BC11" s="22">
        <v>1.7025460445064787E-3</v>
      </c>
      <c r="BD11" s="22">
        <v>4.2650497964364159E-3</v>
      </c>
      <c r="BE11" s="22">
        <v>5.4024429468499079E-3</v>
      </c>
      <c r="BF11" s="22">
        <v>7.5540325742990957E-3</v>
      </c>
      <c r="BG11" s="22">
        <v>5.0499580900465061E-3</v>
      </c>
      <c r="BH11" s="22">
        <v>1.5517892413174987E-2</v>
      </c>
      <c r="BI11" s="22">
        <v>5.2553182169832032E-3</v>
      </c>
      <c r="BJ11" s="22">
        <v>2.4569954784646197E-2</v>
      </c>
      <c r="BK11" s="22">
        <v>5.6744551491734211E-3</v>
      </c>
      <c r="BL11" s="22">
        <v>3.3097666661039096E-2</v>
      </c>
      <c r="BM11" s="22">
        <v>9.0080155355257135E-3</v>
      </c>
      <c r="BN11" s="22">
        <v>3.2330342415792621E-2</v>
      </c>
      <c r="BO11" s="22">
        <v>1.0560381095090976E-2</v>
      </c>
      <c r="BP11" s="22">
        <v>1.2693167946619689E-2</v>
      </c>
      <c r="BQ11" s="50">
        <v>0</v>
      </c>
      <c r="BR11" s="22"/>
      <c r="BS11" s="22"/>
      <c r="BT11" s="22"/>
      <c r="BU11" s="22">
        <v>8.9578685251631186E-3</v>
      </c>
      <c r="BV11" s="22">
        <v>1.3555513953319245E-3</v>
      </c>
      <c r="BW11" s="22">
        <v>1.052592204857008E-2</v>
      </c>
      <c r="BX11" s="22"/>
      <c r="BY11" s="22">
        <v>7.9637543811461576E-4</v>
      </c>
      <c r="BZ11" s="22">
        <v>6.4783946294713433E-3</v>
      </c>
      <c r="CA11" s="22">
        <v>2.6945185469020271E-3</v>
      </c>
      <c r="CB11" s="22">
        <v>1.7451341450394166E-3</v>
      </c>
      <c r="CC11" s="22">
        <v>2.993642433786465E-3</v>
      </c>
      <c r="CD11" s="22">
        <v>1.7722800685948559E-2</v>
      </c>
      <c r="CE11" s="22">
        <v>6.7993921735721224E-3</v>
      </c>
      <c r="CF11" s="22">
        <v>5.1540245476760255E-2</v>
      </c>
      <c r="CG11" s="22">
        <v>2.2126468329416105E-2</v>
      </c>
      <c r="CH11" s="22">
        <v>2.6933705424966939E-2</v>
      </c>
      <c r="CI11" s="22">
        <v>7.4525838349437361E-3</v>
      </c>
      <c r="CJ11" s="22">
        <v>2.7329352967185194E-2</v>
      </c>
      <c r="CK11" s="22">
        <v>7.2593075449240941E-3</v>
      </c>
      <c r="CL11" s="22">
        <v>2.6667216889657758E-4</v>
      </c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>
        <v>0.14870719421804587</v>
      </c>
      <c r="DJ11" s="22">
        <v>0.14290833574709291</v>
      </c>
      <c r="DK11" s="22"/>
      <c r="DL11" s="22">
        <v>0.9610048558750276</v>
      </c>
      <c r="DM11" s="22"/>
      <c r="DN11" s="22">
        <v>3.6006308635264781</v>
      </c>
      <c r="DO11" s="22">
        <v>2.6550139443006717</v>
      </c>
      <c r="DP11" s="22"/>
      <c r="DQ11" s="23"/>
      <c r="DR11" s="23"/>
      <c r="DS11" s="23"/>
      <c r="DT11" s="23"/>
      <c r="DU11" s="23"/>
      <c r="DV11" s="24"/>
      <c r="DW11" s="23"/>
      <c r="DX11" s="23"/>
      <c r="DY11" s="23"/>
      <c r="DZ11" s="23"/>
      <c r="EA11" s="23"/>
      <c r="EB11" s="23"/>
      <c r="EC11" s="23"/>
      <c r="ED11" s="23"/>
      <c r="EE11" s="23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5"/>
      <c r="FE11" s="25"/>
      <c r="FF11" s="25"/>
      <c r="FG11" s="25"/>
      <c r="FH11" s="25"/>
      <c r="FI11" s="25"/>
      <c r="FJ11" s="25"/>
      <c r="FK11" s="25"/>
      <c r="FL11" s="25"/>
      <c r="FM11" s="62" t="s">
        <v>194</v>
      </c>
      <c r="FN11" s="63" t="s">
        <v>407</v>
      </c>
      <c r="FO11" s="63"/>
      <c r="FP11" s="63"/>
      <c r="FQ11" s="63"/>
      <c r="FR11" s="63" t="s">
        <v>407</v>
      </c>
    </row>
    <row r="12" spans="1:175" s="45" customFormat="1" ht="12.75" customHeight="1" x14ac:dyDescent="0.25">
      <c r="A12" s="12" t="s">
        <v>195</v>
      </c>
      <c r="B12" s="13" t="s">
        <v>271</v>
      </c>
      <c r="C12" s="13"/>
      <c r="D12" s="13">
        <v>2018</v>
      </c>
      <c r="E12" s="13" t="s">
        <v>285</v>
      </c>
      <c r="F12" s="13" t="s">
        <v>281</v>
      </c>
      <c r="G12" s="14">
        <v>76.67</v>
      </c>
      <c r="H12" s="14">
        <v>125.47</v>
      </c>
      <c r="I12" s="15">
        <v>1</v>
      </c>
      <c r="J12" s="15">
        <v>62</v>
      </c>
      <c r="K12" s="16">
        <v>313.16025206500001</v>
      </c>
      <c r="L12" s="17">
        <v>534.18601999999998</v>
      </c>
      <c r="M12" s="17">
        <v>1376.883703</v>
      </c>
      <c r="N12" s="14">
        <v>0.7</v>
      </c>
      <c r="O12" s="14"/>
      <c r="P12" s="14"/>
      <c r="Q12" s="18"/>
      <c r="R12" s="19"/>
      <c r="S12" s="20"/>
      <c r="T12" s="21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4"/>
      <c r="AQ12" s="14"/>
      <c r="AR12" s="14"/>
      <c r="AS12" s="14"/>
      <c r="AT12" s="14"/>
      <c r="AU12" s="14"/>
      <c r="AV12" s="22"/>
      <c r="AW12" s="22"/>
      <c r="AX12" s="22"/>
      <c r="AY12" s="22">
        <v>6.121145673003715E-3</v>
      </c>
      <c r="AZ12" s="22">
        <v>5.8776664111491834E-3</v>
      </c>
      <c r="BA12" s="22">
        <v>2.8656560507773843E-3</v>
      </c>
      <c r="BB12" s="22">
        <v>3.6741359224319466E-3</v>
      </c>
      <c r="BC12" s="22">
        <v>3.142701241948907E-3</v>
      </c>
      <c r="BD12" s="22">
        <v>2.3893598131466662E-2</v>
      </c>
      <c r="BE12" s="22">
        <v>1.0216468562285839E-2</v>
      </c>
      <c r="BF12" s="22">
        <v>1.2755676603257219E-2</v>
      </c>
      <c r="BG12" s="22">
        <v>1.1575114493221168E-2</v>
      </c>
      <c r="BH12" s="22">
        <v>2.3941897124764994E-2</v>
      </c>
      <c r="BI12" s="22">
        <v>8.8143893655269392E-3</v>
      </c>
      <c r="BJ12" s="22">
        <v>4.2136688570904052E-2</v>
      </c>
      <c r="BK12" s="22">
        <v>1.0341950721614084E-2</v>
      </c>
      <c r="BL12" s="22">
        <v>6.750600043337103E-2</v>
      </c>
      <c r="BM12" s="22">
        <v>1.0432860578843387E-2</v>
      </c>
      <c r="BN12" s="22">
        <v>5.2894697473691681E-2</v>
      </c>
      <c r="BO12" s="22">
        <v>1.5564834694972439E-2</v>
      </c>
      <c r="BP12" s="22">
        <v>2.2817859407000256E-2</v>
      </c>
      <c r="BQ12" s="50">
        <v>0</v>
      </c>
      <c r="BR12" s="22"/>
      <c r="BS12" s="22"/>
      <c r="BT12" s="22"/>
      <c r="BU12" s="22">
        <v>1.6976612021058081E-2</v>
      </c>
      <c r="BV12" s="22">
        <v>4.8080671978751443E-3</v>
      </c>
      <c r="BW12" s="22">
        <v>1.7795765269044854E-2</v>
      </c>
      <c r="BX12" s="22"/>
      <c r="BY12" s="22">
        <v>7.3490086113837724E-3</v>
      </c>
      <c r="BZ12" s="22">
        <v>9.4223647412333498E-3</v>
      </c>
      <c r="CA12" s="22">
        <v>8.0594942592024134E-3</v>
      </c>
      <c r="CB12" s="22">
        <v>6.1275413138801915E-2</v>
      </c>
      <c r="CC12" s="22">
        <v>2.6200253663311249E-2</v>
      </c>
      <c r="CD12" s="22">
        <v>5.993628951580892E-2</v>
      </c>
      <c r="CE12" s="22">
        <v>4.3296620615079363E-2</v>
      </c>
      <c r="CF12" s="22">
        <v>0.11584769047011849</v>
      </c>
      <c r="CG12" s="22">
        <v>2.2604605089914596E-2</v>
      </c>
      <c r="CH12" s="22">
        <v>0.10806003291245152</v>
      </c>
      <c r="CI12" s="22">
        <v>6.191352323231699E-2</v>
      </c>
      <c r="CJ12" s="22">
        <v>9.1447310259566275E-2</v>
      </c>
      <c r="CK12" s="22">
        <v>2.6755193532206088E-2</v>
      </c>
      <c r="CL12" s="22">
        <v>1.1531770621505228E-2</v>
      </c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>
        <v>0.25445117837068887</v>
      </c>
      <c r="DJ12" s="22">
        <v>0.43816012611807914</v>
      </c>
      <c r="DK12" s="22"/>
      <c r="DL12" s="22">
        <v>1.7219811239378893</v>
      </c>
      <c r="DM12" s="22"/>
      <c r="DN12" s="22">
        <v>4.1622961225932773</v>
      </c>
      <c r="DO12" s="22">
        <v>2.5262536628205527</v>
      </c>
      <c r="DP12" s="22"/>
      <c r="DQ12" s="23"/>
      <c r="DR12" s="23"/>
      <c r="DS12" s="23"/>
      <c r="DT12" s="23"/>
      <c r="DU12" s="23"/>
      <c r="DV12" s="24"/>
      <c r="DW12" s="23"/>
      <c r="DX12" s="23"/>
      <c r="DY12" s="23"/>
      <c r="DZ12" s="23"/>
      <c r="EA12" s="23"/>
      <c r="EB12" s="23"/>
      <c r="EC12" s="23"/>
      <c r="ED12" s="23"/>
      <c r="EE12" s="23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5"/>
      <c r="FE12" s="25"/>
      <c r="FF12" s="25"/>
      <c r="FG12" s="25"/>
      <c r="FH12" s="25"/>
      <c r="FI12" s="25"/>
      <c r="FJ12" s="25"/>
      <c r="FK12" s="25"/>
      <c r="FL12" s="25"/>
      <c r="FM12" s="62" t="s">
        <v>195</v>
      </c>
      <c r="FN12" s="63" t="s">
        <v>407</v>
      </c>
      <c r="FO12" s="63"/>
      <c r="FP12" s="63"/>
      <c r="FQ12" s="63"/>
      <c r="FR12" s="63" t="s">
        <v>407</v>
      </c>
    </row>
    <row r="13" spans="1:175" s="45" customFormat="1" ht="12.75" customHeight="1" x14ac:dyDescent="0.25">
      <c r="A13" s="12" t="s">
        <v>196</v>
      </c>
      <c r="B13" s="13" t="s">
        <v>271</v>
      </c>
      <c r="C13" s="13"/>
      <c r="D13" s="13">
        <v>2018</v>
      </c>
      <c r="E13" s="13" t="s">
        <v>285</v>
      </c>
      <c r="F13" s="13" t="s">
        <v>281</v>
      </c>
      <c r="G13" s="14">
        <v>76.400000000000006</v>
      </c>
      <c r="H13" s="14">
        <v>126.42</v>
      </c>
      <c r="I13" s="15">
        <v>1</v>
      </c>
      <c r="J13" s="15">
        <v>52</v>
      </c>
      <c r="K13" s="16">
        <v>295.24328296099998</v>
      </c>
      <c r="L13" s="17">
        <v>499.58796799999999</v>
      </c>
      <c r="M13" s="17">
        <v>1345.0072929999999</v>
      </c>
      <c r="N13" s="14">
        <v>0.48</v>
      </c>
      <c r="O13" s="14"/>
      <c r="P13" s="14"/>
      <c r="Q13" s="18"/>
      <c r="R13" s="19"/>
      <c r="S13" s="20"/>
      <c r="T13" s="21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4"/>
      <c r="AQ13" s="14"/>
      <c r="AR13" s="14"/>
      <c r="AS13" s="14"/>
      <c r="AT13" s="14"/>
      <c r="AU13" s="14"/>
      <c r="AV13" s="22"/>
      <c r="AW13" s="22"/>
      <c r="AX13" s="22">
        <v>2.4874822296485737E-3</v>
      </c>
      <c r="AY13" s="22">
        <v>9.1617733099542201E-3</v>
      </c>
      <c r="AZ13" s="22">
        <v>1.4689084028754563E-2</v>
      </c>
      <c r="BA13" s="22">
        <v>1.6336194609400858E-2</v>
      </c>
      <c r="BB13" s="22">
        <v>1.8239254034610585E-2</v>
      </c>
      <c r="BC13" s="22">
        <v>9.6199396921006954E-3</v>
      </c>
      <c r="BD13" s="22">
        <v>5.8675648496073216E-3</v>
      </c>
      <c r="BE13" s="22">
        <v>6.6180514679389478E-3</v>
      </c>
      <c r="BF13" s="22">
        <v>1.0246544001465513E-2</v>
      </c>
      <c r="BG13" s="22">
        <v>6.415560903819748E-3</v>
      </c>
      <c r="BH13" s="22">
        <v>1.0717716502377983E-2</v>
      </c>
      <c r="BI13" s="22">
        <v>7.2063603237978394E-3</v>
      </c>
      <c r="BJ13" s="22">
        <v>1.6759797513851218E-2</v>
      </c>
      <c r="BK13" s="22">
        <v>1.2343580678281948E-2</v>
      </c>
      <c r="BL13" s="22">
        <v>2.0728260114964769E-2</v>
      </c>
      <c r="BM13" s="22">
        <v>1.2989179908884069E-2</v>
      </c>
      <c r="BN13" s="22">
        <v>3.0532192451091449E-2</v>
      </c>
      <c r="BO13" s="22">
        <v>1.5194193894536585E-2</v>
      </c>
      <c r="BP13" s="22">
        <v>3.2712739685321637E-2</v>
      </c>
      <c r="BQ13" s="22">
        <v>7.6959091660957395E-3</v>
      </c>
      <c r="BR13" s="22"/>
      <c r="BS13" s="22"/>
      <c r="BT13" s="22"/>
      <c r="BU13" s="22">
        <v>3.8765081289920837E-2</v>
      </c>
      <c r="BV13" s="22">
        <v>3.1578609400807464E-2</v>
      </c>
      <c r="BW13" s="22">
        <v>5.0630028849949521E-2</v>
      </c>
      <c r="BX13" s="22"/>
      <c r="BY13" s="22">
        <v>5.6307255289251859E-2</v>
      </c>
      <c r="BZ13" s="22">
        <v>6.2866680874463524E-2</v>
      </c>
      <c r="CA13" s="22">
        <v>3.315780774297393E-2</v>
      </c>
      <c r="CB13" s="22">
        <v>2.0224200299557845E-2</v>
      </c>
      <c r="CC13" s="22">
        <v>1.3753578135793233E-2</v>
      </c>
      <c r="CD13" s="22">
        <v>3.531757442403724E-2</v>
      </c>
      <c r="CE13" s="22">
        <v>2.211302168420793E-2</v>
      </c>
      <c r="CF13" s="22">
        <v>9.7324160697772069E-2</v>
      </c>
      <c r="CG13" s="22">
        <v>2.4838732652273571E-2</v>
      </c>
      <c r="CH13" s="22">
        <v>5.7767320956468443E-2</v>
      </c>
      <c r="CI13" s="22">
        <v>4.2545596759451743E-2</v>
      </c>
      <c r="CJ13" s="22">
        <v>7.1445735185089371E-2</v>
      </c>
      <c r="CK13" s="22">
        <v>4.4770834739362872E-2</v>
      </c>
      <c r="CL13" s="22">
        <v>1.1063176472760219E-2</v>
      </c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>
        <v>0.15918402107310747</v>
      </c>
      <c r="DJ13" s="22">
        <v>0.34975555746317827</v>
      </c>
      <c r="DK13" s="22"/>
      <c r="DL13" s="22">
        <v>2.197177550267738</v>
      </c>
      <c r="DM13" s="22"/>
      <c r="DN13" s="22">
        <v>2.0344562345116435</v>
      </c>
      <c r="DO13" s="22">
        <v>1.944046373826088</v>
      </c>
      <c r="DP13" s="22"/>
      <c r="DQ13" s="23"/>
      <c r="DR13" s="23"/>
      <c r="DS13" s="23"/>
      <c r="DT13" s="23"/>
      <c r="DU13" s="23"/>
      <c r="DV13" s="24"/>
      <c r="DW13" s="23"/>
      <c r="DX13" s="23"/>
      <c r="DY13" s="23"/>
      <c r="DZ13" s="23"/>
      <c r="EA13" s="23"/>
      <c r="EB13" s="23"/>
      <c r="EC13" s="23"/>
      <c r="ED13" s="23"/>
      <c r="EE13" s="23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5"/>
      <c r="FE13" s="25"/>
      <c r="FF13" s="25"/>
      <c r="FG13" s="25"/>
      <c r="FH13" s="25"/>
      <c r="FI13" s="25"/>
      <c r="FJ13" s="25"/>
      <c r="FK13" s="25"/>
      <c r="FL13" s="25"/>
      <c r="FM13" s="62" t="s">
        <v>196</v>
      </c>
      <c r="FN13" s="63" t="s">
        <v>407</v>
      </c>
      <c r="FO13" s="63"/>
      <c r="FP13" s="63"/>
      <c r="FQ13" s="63"/>
      <c r="FR13" s="63" t="s">
        <v>407</v>
      </c>
    </row>
    <row r="14" spans="1:175" s="45" customFormat="1" ht="12.75" customHeight="1" x14ac:dyDescent="0.25">
      <c r="A14" s="12" t="s">
        <v>197</v>
      </c>
      <c r="B14" s="13" t="s">
        <v>271</v>
      </c>
      <c r="C14" s="13"/>
      <c r="D14" s="13">
        <v>2018</v>
      </c>
      <c r="E14" s="13" t="s">
        <v>285</v>
      </c>
      <c r="F14" s="13" t="s">
        <v>281</v>
      </c>
      <c r="G14" s="14">
        <v>77.25</v>
      </c>
      <c r="H14" s="14">
        <v>120.37</v>
      </c>
      <c r="I14" s="15">
        <v>1</v>
      </c>
      <c r="J14" s="15">
        <v>185</v>
      </c>
      <c r="K14" s="16">
        <v>200.747447489</v>
      </c>
      <c r="L14" s="17">
        <v>640.52885300000003</v>
      </c>
      <c r="M14" s="17">
        <v>1516.539023</v>
      </c>
      <c r="N14" s="14">
        <v>0.69</v>
      </c>
      <c r="O14" s="14"/>
      <c r="P14" s="14"/>
      <c r="Q14" s="18"/>
      <c r="R14" s="19"/>
      <c r="S14" s="20"/>
      <c r="T14" s="21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4"/>
      <c r="AQ14" s="14"/>
      <c r="AR14" s="14"/>
      <c r="AS14" s="14"/>
      <c r="AT14" s="14"/>
      <c r="AU14" s="14"/>
      <c r="AV14" s="22"/>
      <c r="AW14" s="22"/>
      <c r="AX14" s="22"/>
      <c r="AY14" s="22"/>
      <c r="AZ14" s="22">
        <v>2.2538139896990265E-2</v>
      </c>
      <c r="BA14" s="22">
        <v>3.3935617247299453E-2</v>
      </c>
      <c r="BB14" s="22">
        <v>4.9488940650444874E-2</v>
      </c>
      <c r="BC14" s="22">
        <v>2.0136220418310324E-2</v>
      </c>
      <c r="BD14" s="22">
        <v>1.082636980047196E-2</v>
      </c>
      <c r="BE14" s="22">
        <v>1.1689818538438413E-2</v>
      </c>
      <c r="BF14" s="22">
        <v>1.3875618394084003E-2</v>
      </c>
      <c r="BG14" s="22">
        <v>1.3756735949556349E-2</v>
      </c>
      <c r="BH14" s="22">
        <v>2.85287353242379E-2</v>
      </c>
      <c r="BI14" s="22">
        <v>1.1469188936192953E-2</v>
      </c>
      <c r="BJ14" s="22">
        <v>6.0602572082939024E-2</v>
      </c>
      <c r="BK14" s="22">
        <v>3.1804326626341035E-2</v>
      </c>
      <c r="BL14" s="22">
        <v>5.4873266360765199E-2</v>
      </c>
      <c r="BM14" s="22">
        <v>2.3468920338475835E-2</v>
      </c>
      <c r="BN14" s="22">
        <v>5.8942733886653609E-2</v>
      </c>
      <c r="BO14" s="22">
        <v>2.3313153287618304E-2</v>
      </c>
      <c r="BP14" s="22">
        <v>7.1854450499241841E-3</v>
      </c>
      <c r="BQ14" s="50">
        <v>0</v>
      </c>
      <c r="BR14" s="22"/>
      <c r="BS14" s="22"/>
      <c r="BT14" s="22"/>
      <c r="BU14" s="22">
        <v>7.346061376090271E-2</v>
      </c>
      <c r="BV14" s="22">
        <v>5.1493239849722088E-2</v>
      </c>
      <c r="BW14" s="22">
        <v>0.22949748138536583</v>
      </c>
      <c r="BX14" s="22"/>
      <c r="BY14" s="22">
        <v>9.5183562784571768E-2</v>
      </c>
      <c r="BZ14" s="22">
        <v>0.10499904696294932</v>
      </c>
      <c r="CA14" s="22">
        <v>9.351338097822029E-2</v>
      </c>
      <c r="CB14" s="22">
        <v>5.0278077153050299E-2</v>
      </c>
      <c r="CC14" s="22">
        <v>5.4287966253946218E-2</v>
      </c>
      <c r="CD14" s="22">
        <v>6.4438904731817542E-2</v>
      </c>
      <c r="CE14" s="22">
        <v>6.3886810093608914E-2</v>
      </c>
      <c r="CF14" s="22">
        <v>0.31973278367525904</v>
      </c>
      <c r="CG14" s="22">
        <v>5.3263353907574994E-2</v>
      </c>
      <c r="CH14" s="22">
        <v>0.28144067226730712</v>
      </c>
      <c r="CI14" s="22">
        <v>0.14770051433586517</v>
      </c>
      <c r="CJ14" s="22">
        <v>0.254833556452705</v>
      </c>
      <c r="CK14" s="22">
        <v>0.1089905674037885</v>
      </c>
      <c r="CL14" s="22">
        <v>7.1541719173917342E-2</v>
      </c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>
        <v>0.30018834189314803</v>
      </c>
      <c r="DJ14" s="22">
        <v>1.2375031672164174</v>
      </c>
      <c r="DK14" s="22"/>
      <c r="DL14" s="22">
        <v>4.1224224745440194</v>
      </c>
      <c r="DM14" s="22"/>
      <c r="DN14" s="22">
        <v>2.1787635545362303</v>
      </c>
      <c r="DO14" s="22">
        <v>2.7368312671629149</v>
      </c>
      <c r="DP14" s="22"/>
      <c r="DQ14" s="23"/>
      <c r="DR14" s="23"/>
      <c r="DS14" s="23"/>
      <c r="DT14" s="23"/>
      <c r="DU14" s="23"/>
      <c r="DV14" s="24"/>
      <c r="DW14" s="23"/>
      <c r="DX14" s="23"/>
      <c r="DY14" s="23"/>
      <c r="DZ14" s="23"/>
      <c r="EA14" s="23"/>
      <c r="EB14" s="23"/>
      <c r="EC14" s="23"/>
      <c r="ED14" s="23"/>
      <c r="EE14" s="23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5"/>
      <c r="FE14" s="25"/>
      <c r="FF14" s="25"/>
      <c r="FG14" s="25"/>
      <c r="FH14" s="25"/>
      <c r="FI14" s="25"/>
      <c r="FJ14" s="25"/>
      <c r="FK14" s="25"/>
      <c r="FL14" s="25"/>
      <c r="FM14" s="62" t="s">
        <v>197</v>
      </c>
      <c r="FN14" s="63" t="s">
        <v>407</v>
      </c>
      <c r="FO14" s="63"/>
      <c r="FP14" s="63"/>
      <c r="FQ14" s="63"/>
      <c r="FR14" s="63" t="s">
        <v>407</v>
      </c>
    </row>
    <row r="15" spans="1:175" s="45" customFormat="1" ht="12.75" customHeight="1" x14ac:dyDescent="0.25">
      <c r="A15" s="12" t="s">
        <v>198</v>
      </c>
      <c r="B15" s="13" t="s">
        <v>271</v>
      </c>
      <c r="C15" s="13"/>
      <c r="D15" s="13">
        <v>2019</v>
      </c>
      <c r="E15" s="13" t="s">
        <v>285</v>
      </c>
      <c r="F15" s="13" t="s">
        <v>281</v>
      </c>
      <c r="G15" s="14">
        <v>73.099999999999994</v>
      </c>
      <c r="H15" s="14">
        <v>130.37</v>
      </c>
      <c r="I15" s="15">
        <v>1</v>
      </c>
      <c r="J15" s="15">
        <v>21</v>
      </c>
      <c r="K15" s="16">
        <v>31.2981587598</v>
      </c>
      <c r="L15" s="17">
        <v>131.22310899999999</v>
      </c>
      <c r="M15" s="17">
        <v>1165.3303450000001</v>
      </c>
      <c r="N15" s="14">
        <v>2.71</v>
      </c>
      <c r="O15" s="14"/>
      <c r="P15" s="14"/>
      <c r="Q15" s="18"/>
      <c r="R15" s="19"/>
      <c r="S15" s="20"/>
      <c r="T15" s="21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4"/>
      <c r="AQ15" s="14"/>
      <c r="AR15" s="14"/>
      <c r="AS15" s="14"/>
      <c r="AT15" s="14"/>
      <c r="AU15" s="14"/>
      <c r="AV15" s="22"/>
      <c r="AW15" s="22"/>
      <c r="AX15" s="22"/>
      <c r="AY15" s="22">
        <v>3.5513857919947914E-4</v>
      </c>
      <c r="AZ15" s="22">
        <v>5.5007528812508998E-3</v>
      </c>
      <c r="BA15" s="22">
        <v>3.3362450279351948E-3</v>
      </c>
      <c r="BB15" s="22">
        <v>4.92910242098698E-3</v>
      </c>
      <c r="BC15" s="22">
        <v>5.4009087990318852E-3</v>
      </c>
      <c r="BD15" s="22">
        <v>9.9468788667646107E-3</v>
      </c>
      <c r="BE15" s="22">
        <v>6.4310748168374017E-3</v>
      </c>
      <c r="BF15" s="22">
        <v>7.5917637490812151E-3</v>
      </c>
      <c r="BG15" s="22">
        <v>5.9956980837174798E-3</v>
      </c>
      <c r="BH15" s="22">
        <v>1.8170398972441642E-2</v>
      </c>
      <c r="BI15" s="22">
        <v>1.20538623034238E-2</v>
      </c>
      <c r="BJ15" s="22">
        <v>3.1976157403379293E-2</v>
      </c>
      <c r="BK15" s="22">
        <v>1.1459166473014105E-2</v>
      </c>
      <c r="BL15" s="22">
        <v>2.9907766818537001E-2</v>
      </c>
      <c r="BM15" s="22">
        <v>5.9748606357386902E-3</v>
      </c>
      <c r="BN15" s="22">
        <v>1.881612791146323E-2</v>
      </c>
      <c r="BO15" s="22">
        <v>6.3574686066670506E-3</v>
      </c>
      <c r="BP15" s="22">
        <v>1.0090482718978252E-2</v>
      </c>
      <c r="BQ15" s="22">
        <v>1.049146256747166E-4</v>
      </c>
      <c r="BR15" s="22"/>
      <c r="BS15" s="22"/>
      <c r="BT15" s="22"/>
      <c r="BU15" s="22">
        <v>2.3718578352406094E-2</v>
      </c>
      <c r="BV15" s="22">
        <v>1.9196654086752394E-3</v>
      </c>
      <c r="BW15" s="22">
        <v>3.7416749766628211E-2</v>
      </c>
      <c r="BX15" s="22"/>
      <c r="BY15" s="22">
        <v>4.4181197885471667E-3</v>
      </c>
      <c r="BZ15" s="22">
        <v>2.5664909865239206E-2</v>
      </c>
      <c r="CA15" s="22">
        <v>1.1474182670662227E-2</v>
      </c>
      <c r="CB15" s="22">
        <v>3.5089786461718855E-2</v>
      </c>
      <c r="CC15" s="22">
        <v>1.845806098279509E-2</v>
      </c>
      <c r="CD15" s="22">
        <v>9.1681530564858907E-2</v>
      </c>
      <c r="CE15" s="22">
        <v>3.7123742013892874E-2</v>
      </c>
      <c r="CF15" s="22">
        <v>0.32199714046376676</v>
      </c>
      <c r="CG15" s="22">
        <v>2.9880448463137258E-2</v>
      </c>
      <c r="CH15" s="22">
        <v>0.15963659040302719</v>
      </c>
      <c r="CI15" s="22">
        <v>3.8324924594334009E-2</v>
      </c>
      <c r="CJ15" s="22">
        <v>0.18697361761081896</v>
      </c>
      <c r="CK15" s="22">
        <v>1.6950026782834138E-2</v>
      </c>
      <c r="CL15" s="22">
        <v>2.0842689808500361E-2</v>
      </c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>
        <v>0.14480629184364308</v>
      </c>
      <c r="DJ15" s="22">
        <v>0.77460543812641869</v>
      </c>
      <c r="DK15" s="22"/>
      <c r="DL15" s="22">
        <v>5.3492526344284226</v>
      </c>
      <c r="DM15" s="22"/>
      <c r="DN15" s="22">
        <v>2.8175211467463503</v>
      </c>
      <c r="DO15" s="22">
        <v>6.8673519562692151</v>
      </c>
      <c r="DP15" s="22"/>
      <c r="DQ15" s="23"/>
      <c r="DR15" s="23"/>
      <c r="DS15" s="23"/>
      <c r="DT15" s="23"/>
      <c r="DU15" s="23"/>
      <c r="DV15" s="24"/>
      <c r="DW15" s="23"/>
      <c r="DX15" s="23"/>
      <c r="DY15" s="23"/>
      <c r="DZ15" s="23"/>
      <c r="EA15" s="23"/>
      <c r="EB15" s="23"/>
      <c r="EC15" s="23"/>
      <c r="ED15" s="23"/>
      <c r="EE15" s="23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5"/>
      <c r="FE15" s="25"/>
      <c r="FF15" s="25"/>
      <c r="FG15" s="25"/>
      <c r="FH15" s="25"/>
      <c r="FI15" s="25"/>
      <c r="FJ15" s="25"/>
      <c r="FK15" s="25"/>
      <c r="FL15" s="25"/>
      <c r="FM15" s="62" t="s">
        <v>198</v>
      </c>
      <c r="FN15" s="63" t="s">
        <v>407</v>
      </c>
      <c r="FO15" s="63"/>
      <c r="FP15" s="63"/>
      <c r="FQ15" s="63"/>
      <c r="FR15" s="63" t="s">
        <v>407</v>
      </c>
    </row>
    <row r="16" spans="1:175" s="45" customFormat="1" ht="12.75" customHeight="1" x14ac:dyDescent="0.25">
      <c r="A16" s="12" t="s">
        <v>199</v>
      </c>
      <c r="B16" s="13" t="s">
        <v>271</v>
      </c>
      <c r="C16" s="13"/>
      <c r="D16" s="13">
        <v>2019</v>
      </c>
      <c r="E16" s="13" t="s">
        <v>285</v>
      </c>
      <c r="F16" s="13" t="s">
        <v>281</v>
      </c>
      <c r="G16" s="14">
        <v>75.19</v>
      </c>
      <c r="H16" s="14">
        <v>129.13999999999999</v>
      </c>
      <c r="I16" s="15">
        <v>1</v>
      </c>
      <c r="J16" s="15">
        <v>40</v>
      </c>
      <c r="K16" s="16">
        <v>189.21003722200001</v>
      </c>
      <c r="L16" s="17">
        <v>358.05976399999997</v>
      </c>
      <c r="M16" s="17">
        <v>1238.7194669999999</v>
      </c>
      <c r="N16" s="14">
        <v>1.27</v>
      </c>
      <c r="O16" s="14"/>
      <c r="P16" s="14"/>
      <c r="Q16" s="18"/>
      <c r="R16" s="19"/>
      <c r="S16" s="20"/>
      <c r="T16" s="21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4"/>
      <c r="AQ16" s="14"/>
      <c r="AR16" s="14"/>
      <c r="AS16" s="14"/>
      <c r="AT16" s="14"/>
      <c r="AU16" s="14"/>
      <c r="AV16" s="22"/>
      <c r="AW16" s="22"/>
      <c r="AX16" s="22">
        <v>1.2862317488823763E-3</v>
      </c>
      <c r="AY16" s="22">
        <v>2.8499767276761769E-3</v>
      </c>
      <c r="AZ16" s="22">
        <v>1.6894112654336577E-3</v>
      </c>
      <c r="BA16" s="22">
        <v>1.0310842881892123E-3</v>
      </c>
      <c r="BB16" s="22">
        <v>2.6082256981716464E-3</v>
      </c>
      <c r="BC16" s="22">
        <v>1.8689837759151911E-3</v>
      </c>
      <c r="BD16" s="22">
        <v>3.3287394985772518E-3</v>
      </c>
      <c r="BE16" s="22">
        <v>2.7615767548877157E-3</v>
      </c>
      <c r="BF16" s="22">
        <v>6.3181469434309429E-3</v>
      </c>
      <c r="BG16" s="22">
        <v>3.8008459873400918E-3</v>
      </c>
      <c r="BH16" s="22">
        <v>1.1373422480738107E-2</v>
      </c>
      <c r="BI16" s="22">
        <v>4.577116976144077E-3</v>
      </c>
      <c r="BJ16" s="22">
        <v>2.2949171519177095E-2</v>
      </c>
      <c r="BK16" s="22">
        <v>1.1655940321668204E-2</v>
      </c>
      <c r="BL16" s="22">
        <v>1.6860468162848492E-2</v>
      </c>
      <c r="BM16" s="22">
        <v>2.3588275023028482E-3</v>
      </c>
      <c r="BN16" s="22">
        <v>2.1935892156528372E-2</v>
      </c>
      <c r="BO16" s="22">
        <v>3.9257794337366151E-3</v>
      </c>
      <c r="BP16" s="50">
        <v>0</v>
      </c>
      <c r="BQ16" s="50">
        <v>0</v>
      </c>
      <c r="BR16" s="22"/>
      <c r="BS16" s="22"/>
      <c r="BT16" s="22"/>
      <c r="BU16" s="22">
        <v>2.8131356347405744E-3</v>
      </c>
      <c r="BV16" s="22">
        <v>1.31141785210662E-2</v>
      </c>
      <c r="BW16" s="22">
        <v>4.7320934816364131E-2</v>
      </c>
      <c r="BX16" s="22"/>
      <c r="BY16" s="22">
        <v>2.4241128316472089E-2</v>
      </c>
      <c r="BZ16" s="22">
        <v>4.104699129875404E-2</v>
      </c>
      <c r="CA16" s="22">
        <v>2.38157702998654E-2</v>
      </c>
      <c r="CB16" s="22">
        <v>1.2804703712668022E-2</v>
      </c>
      <c r="CC16" s="22">
        <v>7.1497630622568819E-3</v>
      </c>
      <c r="CD16" s="22">
        <v>1.4821586077445941E-2</v>
      </c>
      <c r="CE16" s="22">
        <v>1.1501851386513906E-2</v>
      </c>
      <c r="CF16" s="22">
        <v>6.2354030380211707E-2</v>
      </c>
      <c r="CG16" s="22">
        <v>1.3564987050983494E-2</v>
      </c>
      <c r="CH16" s="22">
        <v>3.3527113459191127E-2</v>
      </c>
      <c r="CI16" s="22">
        <v>2.645609709228774E-3</v>
      </c>
      <c r="CJ16" s="22">
        <v>2.8340439363969846E-2</v>
      </c>
      <c r="CK16" s="22">
        <v>1.504095007770815E-2</v>
      </c>
      <c r="CL16" s="22">
        <v>2.3244360258157064E-3</v>
      </c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>
        <v>9.5636618553143815E-2</v>
      </c>
      <c r="DJ16" s="22">
        <v>0.15779756606710879</v>
      </c>
      <c r="DK16" s="22"/>
      <c r="DL16" s="22">
        <v>1.6499701521695174</v>
      </c>
      <c r="DM16" s="22"/>
      <c r="DN16" s="22">
        <v>3.0127075210103529</v>
      </c>
      <c r="DO16" s="22">
        <v>3.5045888485470753</v>
      </c>
      <c r="DP16" s="22"/>
      <c r="DQ16" s="23"/>
      <c r="DR16" s="23"/>
      <c r="DS16" s="23"/>
      <c r="DT16" s="23"/>
      <c r="DU16" s="23"/>
      <c r="DV16" s="24"/>
      <c r="DW16" s="23"/>
      <c r="DX16" s="23"/>
      <c r="DY16" s="23"/>
      <c r="DZ16" s="23"/>
      <c r="EA16" s="23"/>
      <c r="EB16" s="23"/>
      <c r="EC16" s="23"/>
      <c r="ED16" s="23"/>
      <c r="EE16" s="23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5"/>
      <c r="FE16" s="25"/>
      <c r="FF16" s="25"/>
      <c r="FG16" s="25"/>
      <c r="FH16" s="25"/>
      <c r="FI16" s="25"/>
      <c r="FJ16" s="25"/>
      <c r="FK16" s="25"/>
      <c r="FL16" s="25"/>
      <c r="FM16" s="62" t="s">
        <v>199</v>
      </c>
      <c r="FN16" s="63" t="s">
        <v>407</v>
      </c>
      <c r="FO16" s="63"/>
      <c r="FP16" s="63"/>
      <c r="FQ16" s="63"/>
      <c r="FR16" s="63" t="s">
        <v>407</v>
      </c>
    </row>
    <row r="17" spans="1:175" s="44" customFormat="1" ht="12.75" customHeight="1" x14ac:dyDescent="0.25">
      <c r="A17" s="26" t="s">
        <v>200</v>
      </c>
      <c r="B17" s="26"/>
      <c r="C17" s="27" t="s">
        <v>24</v>
      </c>
      <c r="D17" s="27">
        <v>2004</v>
      </c>
      <c r="E17" s="28" t="s">
        <v>285</v>
      </c>
      <c r="F17" s="29"/>
      <c r="G17" s="18">
        <v>72.599999999999994</v>
      </c>
      <c r="H17" s="18">
        <v>129.9</v>
      </c>
      <c r="I17" s="19">
        <v>2</v>
      </c>
      <c r="J17" s="19">
        <v>5</v>
      </c>
      <c r="K17" s="16">
        <v>15.943980974700001</v>
      </c>
      <c r="L17" s="17">
        <v>73.214478</v>
      </c>
      <c r="M17" s="17">
        <v>1178.472569</v>
      </c>
      <c r="N17" s="30">
        <v>0.48</v>
      </c>
      <c r="O17" s="30">
        <v>3.9E-2</v>
      </c>
      <c r="P17" s="18">
        <v>12.307692307692307</v>
      </c>
      <c r="Q17" s="30"/>
      <c r="R17" s="19">
        <v>-25</v>
      </c>
      <c r="S17" s="31">
        <v>-608</v>
      </c>
      <c r="T17" s="32"/>
      <c r="U17" s="18">
        <v>197.5</v>
      </c>
      <c r="V17" s="18">
        <v>148.30000000000001</v>
      </c>
      <c r="W17" s="18">
        <v>962</v>
      </c>
      <c r="X17" s="18">
        <v>61</v>
      </c>
      <c r="Y17" s="33">
        <v>3</v>
      </c>
      <c r="Z17" s="33">
        <v>55</v>
      </c>
      <c r="AA17" s="18">
        <v>26.4</v>
      </c>
      <c r="AB17" s="18">
        <v>0.8</v>
      </c>
      <c r="AC17" s="18">
        <v>26.3</v>
      </c>
      <c r="AD17" s="18">
        <v>0.7</v>
      </c>
      <c r="AE17" s="33">
        <v>23.2</v>
      </c>
      <c r="AF17" s="33">
        <v>3.5</v>
      </c>
      <c r="AG17" s="18">
        <v>0.19398644574537999</v>
      </c>
      <c r="AH17" s="18">
        <v>19.398644574538</v>
      </c>
      <c r="AI17" s="18">
        <v>0.13374190764696101</v>
      </c>
      <c r="AJ17" s="18">
        <v>0.57779322799890198</v>
      </c>
      <c r="AK17" s="18">
        <v>57.779322799890195</v>
      </c>
      <c r="AL17" s="18">
        <v>7.8287448826782402E-2</v>
      </c>
      <c r="AM17" s="18">
        <v>0.22822032625571601</v>
      </c>
      <c r="AN17" s="18">
        <v>22.822032625571602</v>
      </c>
      <c r="AO17" s="18">
        <v>9.0184916961885103E-2</v>
      </c>
      <c r="AP17" s="18">
        <v>0.74865048621421126</v>
      </c>
      <c r="AQ17" s="18">
        <v>0.25134951378578874</v>
      </c>
      <c r="AR17" s="18">
        <v>0.93113493957782389</v>
      </c>
      <c r="AS17" s="18">
        <v>2.7734074943947293</v>
      </c>
      <c r="AT17" s="18">
        <v>3.704542433972553</v>
      </c>
      <c r="AU17" s="18">
        <v>77.177967374428192</v>
      </c>
      <c r="AV17" s="32"/>
      <c r="AW17" s="32"/>
      <c r="AX17" s="32"/>
      <c r="AY17" s="32"/>
      <c r="AZ17" s="32"/>
      <c r="BA17" s="32"/>
      <c r="BB17" s="32"/>
      <c r="BC17" s="32">
        <v>0.01</v>
      </c>
      <c r="BD17" s="32">
        <v>0.03</v>
      </c>
      <c r="BE17" s="32">
        <v>0.02</v>
      </c>
      <c r="BF17" s="32">
        <v>0.05</v>
      </c>
      <c r="BG17" s="32">
        <v>0.02</v>
      </c>
      <c r="BH17" s="32">
        <v>0.06</v>
      </c>
      <c r="BI17" s="32">
        <v>0.02</v>
      </c>
      <c r="BJ17" s="32">
        <v>0.1</v>
      </c>
      <c r="BK17" s="32">
        <v>0.02</v>
      </c>
      <c r="BL17" s="32">
        <v>0.09</v>
      </c>
      <c r="BM17" s="32">
        <v>0.01</v>
      </c>
      <c r="BN17" s="32">
        <v>0.09</v>
      </c>
      <c r="BO17" s="32">
        <v>0.01</v>
      </c>
      <c r="BP17" s="32">
        <v>0.02</v>
      </c>
      <c r="BQ17" s="32">
        <v>0.01</v>
      </c>
      <c r="BR17" s="32"/>
      <c r="BS17" s="32"/>
      <c r="BT17" s="32"/>
      <c r="BU17" s="21"/>
      <c r="BV17" s="32"/>
      <c r="BW17" s="24"/>
      <c r="BX17" s="24"/>
      <c r="BY17" s="32"/>
      <c r="BZ17" s="32" t="s">
        <v>22</v>
      </c>
      <c r="CA17" s="32">
        <v>4.1666666666666666E-3</v>
      </c>
      <c r="CB17" s="32">
        <v>0.02</v>
      </c>
      <c r="CC17" s="32">
        <v>0.01</v>
      </c>
      <c r="CD17" s="32">
        <v>0.05</v>
      </c>
      <c r="CE17" s="32">
        <v>0.02</v>
      </c>
      <c r="CF17" s="32">
        <v>7.0000000000000007E-2</v>
      </c>
      <c r="CG17" s="32">
        <v>0.02</v>
      </c>
      <c r="CH17" s="32">
        <v>0.05</v>
      </c>
      <c r="CI17" s="32">
        <v>0.01</v>
      </c>
      <c r="CJ17" s="32">
        <v>0.03</v>
      </c>
      <c r="CK17" s="32"/>
      <c r="CL17" s="32">
        <v>0.02</v>
      </c>
      <c r="CM17" s="32" t="s">
        <v>23</v>
      </c>
      <c r="CN17" s="32"/>
      <c r="CO17" s="32"/>
      <c r="CP17" s="32"/>
      <c r="CQ17" s="32"/>
      <c r="CR17" s="32"/>
      <c r="CS17" s="32"/>
      <c r="CT17" s="21"/>
      <c r="CU17" s="21">
        <v>1.0416666666666668E-2</v>
      </c>
      <c r="CV17" s="21">
        <v>4.1666666666666666E-3</v>
      </c>
      <c r="CW17" s="21">
        <v>8.7499999999999994E-2</v>
      </c>
      <c r="CX17" s="21">
        <v>8.3333333333333332E-3</v>
      </c>
      <c r="CY17" s="21">
        <v>6.0416666666666667E-2</v>
      </c>
      <c r="CZ17" s="21">
        <v>8.3333333333333332E-3</v>
      </c>
      <c r="DA17" s="21">
        <v>0.12708333333333333</v>
      </c>
      <c r="DB17" s="21">
        <v>8.3333333333333332E-3</v>
      </c>
      <c r="DC17" s="21">
        <v>0.21458333333333335</v>
      </c>
      <c r="DD17" s="21">
        <v>8.3333333333333332E-3</v>
      </c>
      <c r="DE17" s="21">
        <v>8.3333333333333343E-2</v>
      </c>
      <c r="DF17" s="21">
        <v>4.1666666666666666E-3</v>
      </c>
      <c r="DG17" s="21">
        <v>1.6666666666666666E-2</v>
      </c>
      <c r="DH17" s="32"/>
      <c r="DI17" s="21">
        <v>0.42000000000000004</v>
      </c>
      <c r="DJ17" s="21">
        <v>0.2</v>
      </c>
      <c r="DK17" s="21">
        <v>0.53125000000000011</v>
      </c>
      <c r="DL17" s="21">
        <v>0.47619047619047616</v>
      </c>
      <c r="DM17" s="21">
        <v>1.2648809523809526</v>
      </c>
      <c r="DN17" s="21">
        <v>4.8214285714285712</v>
      </c>
      <c r="DO17" s="21">
        <v>4.5333333333333332</v>
      </c>
      <c r="DP17" s="21">
        <v>15.301587301587306</v>
      </c>
      <c r="DQ17" s="32">
        <v>2.5000000000000001E-2</v>
      </c>
      <c r="DR17" s="54">
        <v>0</v>
      </c>
      <c r="DS17" s="32">
        <v>7.2916666666666671E-2</v>
      </c>
      <c r="DT17" s="32">
        <v>0.39791666666666664</v>
      </c>
      <c r="DU17" s="54">
        <v>0</v>
      </c>
      <c r="DV17" s="24">
        <v>0.49583333333333335</v>
      </c>
      <c r="DW17" s="24"/>
      <c r="DX17" s="24"/>
      <c r="DY17" s="24"/>
      <c r="DZ17" s="24"/>
      <c r="EA17" s="24"/>
      <c r="EB17" s="24">
        <v>5.9523809523809521E-2</v>
      </c>
      <c r="EC17" s="24">
        <v>0.1736111111111111</v>
      </c>
      <c r="ED17" s="24">
        <v>0.94742063492063477</v>
      </c>
      <c r="EE17" s="24">
        <v>1.1805555555555556</v>
      </c>
      <c r="EF17" s="24"/>
      <c r="EG17" s="24"/>
      <c r="EH17" s="24"/>
      <c r="EI17" s="24"/>
      <c r="EJ17" s="24"/>
      <c r="EK17" s="24"/>
      <c r="EL17" s="21"/>
      <c r="EM17" s="21"/>
      <c r="EN17" s="24"/>
      <c r="EO17" s="24"/>
      <c r="EP17" s="24"/>
      <c r="EQ17" s="21"/>
      <c r="ER17" s="24"/>
      <c r="ES17" s="24"/>
      <c r="ET17" s="24"/>
      <c r="EU17" s="21"/>
      <c r="EV17" s="24"/>
      <c r="EW17" s="24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5"/>
      <c r="FM17" s="62" t="s">
        <v>200</v>
      </c>
      <c r="FN17" s="63" t="s">
        <v>395</v>
      </c>
      <c r="FO17" s="63" t="s">
        <v>395</v>
      </c>
      <c r="FP17" s="63" t="s">
        <v>395</v>
      </c>
      <c r="FQ17" s="63"/>
      <c r="FR17" s="63" t="s">
        <v>395</v>
      </c>
      <c r="FS17" s="45"/>
    </row>
    <row r="18" spans="1:175" s="44" customFormat="1" ht="12.75" customHeight="1" x14ac:dyDescent="0.25">
      <c r="A18" s="7" t="s">
        <v>201</v>
      </c>
      <c r="B18" s="28" t="s">
        <v>15</v>
      </c>
      <c r="C18" s="28" t="s">
        <v>15</v>
      </c>
      <c r="D18" s="28">
        <v>2016</v>
      </c>
      <c r="E18" s="28" t="s">
        <v>285</v>
      </c>
      <c r="F18" s="28"/>
      <c r="G18" s="18">
        <v>75.41</v>
      </c>
      <c r="H18" s="18">
        <v>134.74</v>
      </c>
      <c r="I18" s="19">
        <v>1</v>
      </c>
      <c r="J18" s="19">
        <v>42</v>
      </c>
      <c r="K18" s="16">
        <v>292.96760495199999</v>
      </c>
      <c r="L18" s="17">
        <v>420.95387499999998</v>
      </c>
      <c r="M18" s="17">
        <v>1095.698263</v>
      </c>
      <c r="N18" s="18">
        <v>1.43</v>
      </c>
      <c r="O18" s="18">
        <v>0.182</v>
      </c>
      <c r="P18" s="18">
        <v>7.8571428571428568</v>
      </c>
      <c r="Q18" s="18">
        <v>31.409800000000001</v>
      </c>
      <c r="R18" s="19">
        <v>-24.93</v>
      </c>
      <c r="S18" s="31">
        <v>-492.8267984145628</v>
      </c>
      <c r="T18" s="21" t="s">
        <v>58</v>
      </c>
      <c r="U18" s="18">
        <v>197.5</v>
      </c>
      <c r="V18" s="18">
        <v>148.30000000000001</v>
      </c>
      <c r="W18" s="18">
        <v>962</v>
      </c>
      <c r="X18" s="18">
        <v>61</v>
      </c>
      <c r="Y18" s="33">
        <v>3</v>
      </c>
      <c r="Z18" s="33">
        <v>55</v>
      </c>
      <c r="AA18" s="18">
        <v>26.4</v>
      </c>
      <c r="AB18" s="18">
        <v>0.8</v>
      </c>
      <c r="AC18" s="18">
        <v>26.3</v>
      </c>
      <c r="AD18" s="18">
        <v>0.7</v>
      </c>
      <c r="AE18" s="33">
        <v>23.2</v>
      </c>
      <c r="AF18" s="33">
        <v>3.5</v>
      </c>
      <c r="AG18" s="18">
        <v>0.27490932909386201</v>
      </c>
      <c r="AH18" s="18">
        <v>27.490932909386203</v>
      </c>
      <c r="AI18" s="18">
        <v>0.17324709430864199</v>
      </c>
      <c r="AJ18" s="18">
        <v>0.437908004792813</v>
      </c>
      <c r="AK18" s="18">
        <v>43.790800479281302</v>
      </c>
      <c r="AL18" s="18">
        <v>9.0341082653660101E-2</v>
      </c>
      <c r="AM18" s="18">
        <v>0.28718266611332499</v>
      </c>
      <c r="AN18" s="18">
        <v>28.718266611332499</v>
      </c>
      <c r="AO18" s="18">
        <v>0.116681288184704</v>
      </c>
      <c r="AP18" s="18">
        <v>0.61433411334864141</v>
      </c>
      <c r="AQ18" s="18">
        <v>0.38566588665135859</v>
      </c>
      <c r="AR18" s="18">
        <v>3.9312034060422265</v>
      </c>
      <c r="AS18" s="18">
        <v>6.2620844685372257</v>
      </c>
      <c r="AT18" s="18">
        <v>10.193287874579452</v>
      </c>
      <c r="AU18" s="18">
        <v>71.281733388667504</v>
      </c>
      <c r="AV18" s="21"/>
      <c r="AW18" s="21"/>
      <c r="AX18" s="21" t="s">
        <v>432</v>
      </c>
      <c r="AY18" s="21">
        <v>1.3677645873043584E-3</v>
      </c>
      <c r="AZ18" s="21">
        <v>2.847364536813321E-3</v>
      </c>
      <c r="BA18" s="21">
        <v>3.3119837517275185E-3</v>
      </c>
      <c r="BB18" s="21">
        <v>5.9902798141773829E-3</v>
      </c>
      <c r="BC18" s="21">
        <v>6.5435824690093149E-3</v>
      </c>
      <c r="BD18" s="21">
        <v>2.1408265826503389E-2</v>
      </c>
      <c r="BE18" s="21">
        <v>1.8152449903140445E-2</v>
      </c>
      <c r="BF18" s="21">
        <v>4.9035420801562951E-2</v>
      </c>
      <c r="BG18" s="21">
        <v>2.4125817167883042E-2</v>
      </c>
      <c r="BH18" s="21">
        <v>6.0625765602785889E-2</v>
      </c>
      <c r="BI18" s="21">
        <v>2.307995555918339E-2</v>
      </c>
      <c r="BJ18" s="21">
        <v>9.8074393344245975E-2</v>
      </c>
      <c r="BK18" s="21">
        <v>1.9561466554731028E-2</v>
      </c>
      <c r="BL18" s="21">
        <v>0.10334463001984064</v>
      </c>
      <c r="BM18" s="21">
        <v>1.0551904399912094E-2</v>
      </c>
      <c r="BN18" s="21">
        <v>0.10577270626001462</v>
      </c>
      <c r="BO18" s="21">
        <v>7.0164893772945054E-3</v>
      </c>
      <c r="BP18" s="21">
        <v>4.0826871062549445E-2</v>
      </c>
      <c r="BQ18" s="21">
        <v>4.2189341575084556E-3</v>
      </c>
      <c r="BR18" s="21">
        <v>8.5098351811432882E-3</v>
      </c>
      <c r="BS18" s="25">
        <v>1.2609134246290952E-2</v>
      </c>
      <c r="BT18" s="25">
        <v>8.7544552696823836E-3</v>
      </c>
      <c r="BU18" s="21">
        <v>0.14210205665356038</v>
      </c>
      <c r="BV18" s="21">
        <v>4.4435964369220864E-2</v>
      </c>
      <c r="BW18" s="21">
        <v>0.18161909895756073</v>
      </c>
      <c r="BX18" s="21">
        <v>0.29225216164924372</v>
      </c>
      <c r="BY18" s="21">
        <v>2.5023762156737149E-2</v>
      </c>
      <c r="BZ18" s="21">
        <v>8.5286146761348353E-2</v>
      </c>
      <c r="CA18" s="21">
        <v>1.2669885148262101E-2</v>
      </c>
      <c r="CB18" s="21">
        <v>2.7611685266903451E-2</v>
      </c>
      <c r="CC18" s="21">
        <v>1.5599206220225528E-2</v>
      </c>
      <c r="CD18" s="21">
        <v>5.5627961495987539E-2</v>
      </c>
      <c r="CE18" s="21">
        <v>2.8938429285759775E-2</v>
      </c>
      <c r="CF18" s="21">
        <v>7.2447247144948171E-2</v>
      </c>
      <c r="CG18" s="21">
        <v>2.4082476136417692E-2</v>
      </c>
      <c r="CH18" s="21">
        <v>6.5987781473757251E-2</v>
      </c>
      <c r="CI18" s="21">
        <v>1.8938263543393986E-2</v>
      </c>
      <c r="CJ18" s="21">
        <v>5.2227219154073856E-2</v>
      </c>
      <c r="CK18" s="21">
        <v>1.719419022570258E-2</v>
      </c>
      <c r="CL18" s="21">
        <v>6.598196299726275E-2</v>
      </c>
      <c r="CM18" s="21">
        <v>2.1967695786508631E-2</v>
      </c>
      <c r="CN18" s="21">
        <v>3.7166782298900559E-2</v>
      </c>
      <c r="CO18" s="21">
        <v>3.1407735716383396E-2</v>
      </c>
      <c r="CP18" s="21">
        <v>1.0455744663333627E-2</v>
      </c>
      <c r="CQ18" s="21">
        <v>5.5527312906582707E-2</v>
      </c>
      <c r="CR18" s="21">
        <v>5.2761948698243034E-3</v>
      </c>
      <c r="CS18" s="21" t="s">
        <v>431</v>
      </c>
      <c r="CT18" s="21">
        <v>8.5840778167210075E-3</v>
      </c>
      <c r="CU18" s="21">
        <v>5.3197618661552738E-2</v>
      </c>
      <c r="CV18" s="21">
        <v>3.9053805181279024E-2</v>
      </c>
      <c r="CW18" s="21">
        <v>0.18699127712408206</v>
      </c>
      <c r="CX18" s="21">
        <v>5.53517601671243E-2</v>
      </c>
      <c r="CY18" s="21">
        <v>0.15130801204819272</v>
      </c>
      <c r="CZ18" s="21">
        <v>5.042942824524229E-2</v>
      </c>
      <c r="DA18" s="21">
        <v>0.19523674291975759</v>
      </c>
      <c r="DB18" s="21">
        <v>2.9855097839040771E-2</v>
      </c>
      <c r="DC18" s="21">
        <v>0.14572174544281183</v>
      </c>
      <c r="DD18" s="21">
        <v>1.6463209088250278E-2</v>
      </c>
      <c r="DE18" s="21">
        <v>4.9624951378005398E-2</v>
      </c>
      <c r="DF18" s="21">
        <v>9.72844358347103E-3</v>
      </c>
      <c r="DG18" s="21">
        <v>2.1859298949870529E-2</v>
      </c>
      <c r="DH18" s="21">
        <v>3.6084078175548043E-3</v>
      </c>
      <c r="DI18" s="21">
        <v>0.46885418218055758</v>
      </c>
      <c r="DJ18" s="21">
        <v>0.31685914067555632</v>
      </c>
      <c r="DK18" s="21">
        <v>0.67022692949464235</v>
      </c>
      <c r="DL18" s="21">
        <v>0.67581596308238245</v>
      </c>
      <c r="DM18" s="21">
        <v>1.4294997356694907</v>
      </c>
      <c r="DN18" s="21">
        <v>5.5940155698546103</v>
      </c>
      <c r="DO18" s="21">
        <v>3.0007674321361391</v>
      </c>
      <c r="DP18" s="21">
        <v>4.3023558921104508</v>
      </c>
      <c r="DQ18" s="21">
        <v>4.5382769792881139E-2</v>
      </c>
      <c r="DR18" s="21">
        <v>1.4963418093181588E-2</v>
      </c>
      <c r="DS18" s="21">
        <v>2.2278082364349444E-2</v>
      </c>
      <c r="DT18" s="21">
        <v>0.13106383793010831</v>
      </c>
      <c r="DU18" s="21">
        <v>4.1337652415216378E-2</v>
      </c>
      <c r="DV18" s="24">
        <v>0.1987246900873389</v>
      </c>
      <c r="DW18" s="24">
        <v>5.6301070508397964E-2</v>
      </c>
      <c r="DX18" s="24">
        <v>0.32971584064771625</v>
      </c>
      <c r="DY18" s="24">
        <v>1.8555301008028886</v>
      </c>
      <c r="DZ18" s="24">
        <v>0.31540089980624769</v>
      </c>
      <c r="EA18" s="24">
        <v>0.26957828841478548</v>
      </c>
      <c r="EB18" s="24">
        <v>9.6795062340734456E-2</v>
      </c>
      <c r="EC18" s="24">
        <v>4.751601502355815E-2</v>
      </c>
      <c r="ED18" s="24">
        <v>0.27954072483805875</v>
      </c>
      <c r="EE18" s="24">
        <v>0.42385180220235136</v>
      </c>
      <c r="EF18" s="21">
        <v>0.2</v>
      </c>
      <c r="EG18" s="21">
        <v>0.22</v>
      </c>
      <c r="EH18" s="21">
        <v>0.18</v>
      </c>
      <c r="EI18" s="21">
        <v>0.27</v>
      </c>
      <c r="EJ18" s="21">
        <v>0.34</v>
      </c>
      <c r="EK18" s="21">
        <v>0.05</v>
      </c>
      <c r="EL18" s="21">
        <v>1.2600000000000002</v>
      </c>
      <c r="EM18" s="21">
        <v>0.66000000000000014</v>
      </c>
      <c r="EN18" s="21">
        <v>0.41</v>
      </c>
      <c r="EO18" s="21">
        <v>0.36</v>
      </c>
      <c r="EP18" s="21">
        <v>0.15</v>
      </c>
      <c r="EQ18" s="21">
        <v>0.92</v>
      </c>
      <c r="ER18" s="21">
        <v>0.23</v>
      </c>
      <c r="ES18" s="21">
        <v>0.12</v>
      </c>
      <c r="ET18" s="21">
        <v>0.09</v>
      </c>
      <c r="EU18" s="21">
        <v>0.43999999999999995</v>
      </c>
      <c r="EV18" s="21">
        <v>0.08</v>
      </c>
      <c r="EW18" s="21">
        <v>0.11</v>
      </c>
      <c r="EX18" s="21">
        <v>0.19</v>
      </c>
      <c r="EY18" s="21">
        <v>1.5499999999999998</v>
      </c>
      <c r="EZ18" s="21">
        <v>0.23913043478260868</v>
      </c>
      <c r="FA18" s="21">
        <v>0.87804878048780488</v>
      </c>
      <c r="FB18" s="21">
        <v>0.52173913043478259</v>
      </c>
      <c r="FC18" s="21">
        <v>3.4637113958370596</v>
      </c>
      <c r="FD18" s="25">
        <v>2.1979059202333253E-2</v>
      </c>
      <c r="FE18" s="53">
        <v>0</v>
      </c>
      <c r="FF18" s="53">
        <v>0</v>
      </c>
      <c r="FG18" s="25">
        <v>4.0420347463290263E-2</v>
      </c>
      <c r="FH18" s="25">
        <v>0.1393727260379827</v>
      </c>
      <c r="FI18" s="25">
        <v>0.13369545043050696</v>
      </c>
      <c r="FJ18" s="25">
        <v>2.5244105252213052E-2</v>
      </c>
      <c r="FK18" s="25">
        <v>8.6785179240376931E-2</v>
      </c>
      <c r="FL18" s="25">
        <v>0.44749686762670315</v>
      </c>
      <c r="FM18" s="69" t="s">
        <v>201</v>
      </c>
      <c r="FN18" s="70" t="s">
        <v>396</v>
      </c>
      <c r="FO18" s="70" t="s">
        <v>396</v>
      </c>
      <c r="FP18" s="70" t="s">
        <v>396</v>
      </c>
      <c r="FQ18" s="70" t="s">
        <v>392</v>
      </c>
      <c r="FR18" s="70" t="s">
        <v>392</v>
      </c>
      <c r="FS18" s="45"/>
    </row>
    <row r="19" spans="1:175" ht="12.75" customHeight="1" x14ac:dyDescent="0.25">
      <c r="A19" s="7" t="s">
        <v>202</v>
      </c>
      <c r="B19" s="13" t="s">
        <v>15</v>
      </c>
      <c r="C19" s="13" t="s">
        <v>15</v>
      </c>
      <c r="D19" s="13">
        <v>2016</v>
      </c>
      <c r="E19" s="13" t="s">
        <v>285</v>
      </c>
      <c r="F19" s="13"/>
      <c r="G19" s="14">
        <v>74.760000000000005</v>
      </c>
      <c r="H19" s="14">
        <v>135.21</v>
      </c>
      <c r="I19" s="15">
        <v>1</v>
      </c>
      <c r="J19" s="15">
        <v>30</v>
      </c>
      <c r="K19" s="16">
        <v>260.22949778399999</v>
      </c>
      <c r="L19" s="17">
        <v>365.99977999999999</v>
      </c>
      <c r="M19" s="17">
        <v>1056.708815</v>
      </c>
      <c r="N19" s="14">
        <v>1.39</v>
      </c>
      <c r="O19" s="14">
        <v>0.16800000000000001</v>
      </c>
      <c r="P19" s="14">
        <v>8.2738095238095219</v>
      </c>
      <c r="Q19" s="18">
        <v>33.2027</v>
      </c>
      <c r="R19" s="19">
        <v>-24.8</v>
      </c>
      <c r="S19" s="20">
        <v>-527.69859430965914</v>
      </c>
      <c r="T19" s="22" t="s">
        <v>42</v>
      </c>
      <c r="U19" s="18">
        <v>197.5</v>
      </c>
      <c r="V19" s="18">
        <v>148.30000000000001</v>
      </c>
      <c r="W19" s="18">
        <v>962</v>
      </c>
      <c r="X19" s="18">
        <v>61</v>
      </c>
      <c r="Y19" s="33">
        <v>3</v>
      </c>
      <c r="Z19" s="33">
        <v>55</v>
      </c>
      <c r="AA19" s="18">
        <v>26.4</v>
      </c>
      <c r="AB19" s="18">
        <v>0.8</v>
      </c>
      <c r="AC19" s="18">
        <v>26.3</v>
      </c>
      <c r="AD19" s="18">
        <v>0.7</v>
      </c>
      <c r="AE19" s="33">
        <v>23.2</v>
      </c>
      <c r="AF19" s="33">
        <v>3.5</v>
      </c>
      <c r="AG19" s="18">
        <v>0.23465246898810399</v>
      </c>
      <c r="AH19" s="18">
        <v>23.465246898810399</v>
      </c>
      <c r="AI19" s="18">
        <v>0.15464126515174301</v>
      </c>
      <c r="AJ19" s="18">
        <v>0.48371453917964502</v>
      </c>
      <c r="AK19" s="18">
        <v>48.371453917964502</v>
      </c>
      <c r="AL19" s="18">
        <v>8.4502647066458297E-2</v>
      </c>
      <c r="AM19" s="18">
        <v>0.28163299183224999</v>
      </c>
      <c r="AN19" s="18">
        <v>28.163299183225</v>
      </c>
      <c r="AO19" s="18">
        <v>0.103237144484044</v>
      </c>
      <c r="AP19" s="14">
        <v>0.67335294310549787</v>
      </c>
      <c r="AQ19" s="14">
        <v>0.32664705689450213</v>
      </c>
      <c r="AR19" s="14">
        <v>3.2616693189346453</v>
      </c>
      <c r="AS19" s="14">
        <v>6.7236320945970647</v>
      </c>
      <c r="AT19" s="14">
        <v>9.98530141353171</v>
      </c>
      <c r="AU19" s="14">
        <v>71.836700816774893</v>
      </c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2"/>
      <c r="BT19" s="22"/>
      <c r="DQ19" s="24"/>
      <c r="DR19" s="24"/>
      <c r="DS19" s="24"/>
      <c r="DT19" s="24"/>
      <c r="DU19" s="24"/>
      <c r="DV19" s="24"/>
      <c r="EF19" s="22">
        <v>0.14000000000000001</v>
      </c>
      <c r="EG19" s="22">
        <v>0.2</v>
      </c>
      <c r="EH19" s="22">
        <v>0.15</v>
      </c>
      <c r="EI19" s="22">
        <v>0.19</v>
      </c>
      <c r="EJ19" s="22">
        <v>0.32</v>
      </c>
      <c r="EK19" s="22">
        <v>0.04</v>
      </c>
      <c r="EL19" s="22">
        <v>1.04</v>
      </c>
      <c r="EM19" s="22">
        <v>0.55000000000000004</v>
      </c>
      <c r="EN19" s="22">
        <v>0.32</v>
      </c>
      <c r="EO19" s="22">
        <v>0.37</v>
      </c>
      <c r="EP19" s="22">
        <v>0.12</v>
      </c>
      <c r="EQ19" s="22">
        <v>0.80999999999999994</v>
      </c>
      <c r="ER19" s="22">
        <v>0.18</v>
      </c>
      <c r="ES19" s="22">
        <v>0.12</v>
      </c>
      <c r="ET19" s="22">
        <v>7.0000000000000007E-2</v>
      </c>
      <c r="EU19" s="22">
        <v>0.37</v>
      </c>
      <c r="EV19" s="22">
        <v>0.06</v>
      </c>
      <c r="EW19" s="22">
        <v>0.08</v>
      </c>
      <c r="EX19" s="22">
        <v>0.14000000000000001</v>
      </c>
      <c r="EY19" s="22">
        <v>1.3199999999999998</v>
      </c>
      <c r="EZ19" s="22">
        <v>0.24691358024691362</v>
      </c>
      <c r="FA19" s="22">
        <v>1.15625</v>
      </c>
      <c r="FB19" s="22">
        <v>0.66666666666666663</v>
      </c>
      <c r="FC19" s="22">
        <v>2.9105902326355366</v>
      </c>
      <c r="FD19" s="25">
        <v>2.0590253856352821E-2</v>
      </c>
      <c r="FE19" s="53">
        <v>0</v>
      </c>
      <c r="FF19" s="53">
        <v>0</v>
      </c>
      <c r="FG19" s="25">
        <v>4.3322852858656981E-2</v>
      </c>
      <c r="FH19" s="25">
        <v>0.13782493204178869</v>
      </c>
      <c r="FI19" s="25">
        <v>0.13844225570780247</v>
      </c>
      <c r="FJ19" s="25">
        <v>2.5149436968048722E-2</v>
      </c>
      <c r="FK19" s="25">
        <v>8.8186529702034708E-2</v>
      </c>
      <c r="FL19" s="25">
        <v>0.45351626113468441</v>
      </c>
      <c r="FM19" s="69" t="s">
        <v>202</v>
      </c>
      <c r="FN19" s="70" t="s">
        <v>396</v>
      </c>
      <c r="FO19" s="70" t="s">
        <v>396</v>
      </c>
      <c r="FP19" s="70" t="s">
        <v>396</v>
      </c>
      <c r="FQ19" s="70" t="s">
        <v>392</v>
      </c>
      <c r="FS19" s="45"/>
    </row>
    <row r="20" spans="1:175" s="44" customFormat="1" ht="12.75" customHeight="1" x14ac:dyDescent="0.25">
      <c r="A20" s="7" t="s">
        <v>203</v>
      </c>
      <c r="B20" s="28" t="s">
        <v>15</v>
      </c>
      <c r="C20" s="28" t="s">
        <v>15</v>
      </c>
      <c r="D20" s="28">
        <v>2016</v>
      </c>
      <c r="E20" s="28" t="s">
        <v>285</v>
      </c>
      <c r="F20" s="28"/>
      <c r="G20" s="18">
        <v>74.14</v>
      </c>
      <c r="H20" s="18">
        <v>137.11000000000001</v>
      </c>
      <c r="I20" s="19">
        <v>1</v>
      </c>
      <c r="J20" s="19">
        <v>20</v>
      </c>
      <c r="K20" s="16">
        <v>178.22464253000001</v>
      </c>
      <c r="L20" s="17">
        <v>354.56429800000001</v>
      </c>
      <c r="M20" s="17">
        <v>979.83817599999998</v>
      </c>
      <c r="N20" s="18">
        <v>0.63</v>
      </c>
      <c r="O20" s="18">
        <v>7.8E-2</v>
      </c>
      <c r="P20" s="18">
        <v>8.0769230769230766</v>
      </c>
      <c r="Q20" s="18">
        <v>12.6822</v>
      </c>
      <c r="R20" s="19">
        <v>-25.05</v>
      </c>
      <c r="S20" s="31">
        <v>-714.89232842190825</v>
      </c>
      <c r="T20" s="21" t="s">
        <v>43</v>
      </c>
      <c r="U20" s="18">
        <v>197.5</v>
      </c>
      <c r="V20" s="18">
        <v>148.30000000000001</v>
      </c>
      <c r="W20" s="18">
        <v>962</v>
      </c>
      <c r="X20" s="18">
        <v>61</v>
      </c>
      <c r="Y20" s="33">
        <v>3</v>
      </c>
      <c r="Z20" s="33">
        <v>55</v>
      </c>
      <c r="AA20" s="18">
        <v>26.4</v>
      </c>
      <c r="AB20" s="18">
        <v>0.8</v>
      </c>
      <c r="AC20" s="18">
        <v>26.3</v>
      </c>
      <c r="AD20" s="18">
        <v>0.7</v>
      </c>
      <c r="AE20" s="33">
        <v>23.2</v>
      </c>
      <c r="AF20" s="33">
        <v>3.5</v>
      </c>
      <c r="AG20" s="18">
        <v>0.13085410143186901</v>
      </c>
      <c r="AH20" s="18">
        <v>13.085410143186902</v>
      </c>
      <c r="AI20" s="18">
        <v>9.6279215632052301E-2</v>
      </c>
      <c r="AJ20" s="18">
        <v>0.70166341431346901</v>
      </c>
      <c r="AK20" s="18">
        <v>70.166341431346908</v>
      </c>
      <c r="AL20" s="18">
        <v>6.5780681451183806E-2</v>
      </c>
      <c r="AM20" s="18">
        <v>0.167482484254664</v>
      </c>
      <c r="AN20" s="18">
        <v>16.7482484254664</v>
      </c>
      <c r="AO20" s="18">
        <v>7.0184463457129601E-2</v>
      </c>
      <c r="AP20" s="18">
        <v>0.84282120320949916</v>
      </c>
      <c r="AQ20" s="18">
        <v>0.15717879679050084</v>
      </c>
      <c r="AR20" s="18">
        <v>0.82438083902077475</v>
      </c>
      <c r="AS20" s="18">
        <v>4.4204795101748546</v>
      </c>
      <c r="AT20" s="18">
        <v>5.2448603491956298</v>
      </c>
      <c r="AU20" s="18">
        <v>83.251751574533799</v>
      </c>
      <c r="AV20" s="21"/>
      <c r="AW20" s="21"/>
      <c r="AX20" s="21" t="s">
        <v>432</v>
      </c>
      <c r="AY20" s="21" t="s">
        <v>432</v>
      </c>
      <c r="AZ20" s="21">
        <v>3.5667445359239052E-3</v>
      </c>
      <c r="BA20" s="21">
        <v>5.3098299745966615E-3</v>
      </c>
      <c r="BB20" s="21">
        <v>9.652374421762323E-3</v>
      </c>
      <c r="BC20" s="21">
        <v>1.0673724557738727E-2</v>
      </c>
      <c r="BD20" s="21">
        <v>3.6740749056576441E-2</v>
      </c>
      <c r="BE20" s="21">
        <v>3.2053075311949245E-2</v>
      </c>
      <c r="BF20" s="21">
        <v>8.5157560377303473E-2</v>
      </c>
      <c r="BG20" s="21">
        <v>3.9851159699170483E-2</v>
      </c>
      <c r="BH20" s="21">
        <v>0.10313791235944077</v>
      </c>
      <c r="BI20" s="21">
        <v>3.7365881030982012E-2</v>
      </c>
      <c r="BJ20" s="21">
        <v>0.16194129223482093</v>
      </c>
      <c r="BK20" s="21">
        <v>3.2795547570151823E-2</v>
      </c>
      <c r="BL20" s="21">
        <v>0.15888481124554663</v>
      </c>
      <c r="BM20" s="21">
        <v>1.6081204237243484E-2</v>
      </c>
      <c r="BN20" s="21">
        <v>0.15858232495884214</v>
      </c>
      <c r="BO20" s="21">
        <v>1.2751977725448282E-2</v>
      </c>
      <c r="BP20" s="21">
        <v>6.1156200693570403E-2</v>
      </c>
      <c r="BQ20" s="21">
        <v>7.8973796951845709E-3</v>
      </c>
      <c r="BR20" s="21">
        <v>1.2991513588472614E-2</v>
      </c>
      <c r="BS20" s="25">
        <v>7.0133361226040331E-3</v>
      </c>
      <c r="BT20" s="25">
        <v>1.0176532539922669E-2</v>
      </c>
      <c r="BU20" s="21">
        <v>9.8568212756148091E-2</v>
      </c>
      <c r="BV20" s="21">
        <v>3.0402945587387181E-2</v>
      </c>
      <c r="BW20" s="21">
        <v>0.13457998497771156</v>
      </c>
      <c r="BX20" s="21">
        <v>0.31000169183587517</v>
      </c>
      <c r="BY20" s="21">
        <v>2.5641379864180611E-2</v>
      </c>
      <c r="BZ20" s="21">
        <v>0.17897861788481417</v>
      </c>
      <c r="CA20" s="21">
        <v>1.6797095263750214E-2</v>
      </c>
      <c r="CB20" s="21">
        <v>4.7322664247948253E-2</v>
      </c>
      <c r="CC20" s="21">
        <v>2.5575437719481529E-2</v>
      </c>
      <c r="CD20" s="21">
        <v>0.10786523207487012</v>
      </c>
      <c r="CE20" s="21">
        <v>6.0185411082694727E-2</v>
      </c>
      <c r="CF20" s="21">
        <v>0.16002507177413358</v>
      </c>
      <c r="CG20" s="21">
        <v>5.5780772113106579E-2</v>
      </c>
      <c r="CH20" s="21">
        <v>0.15643587260123298</v>
      </c>
      <c r="CI20" s="21">
        <v>4.4884271722284853E-2</v>
      </c>
      <c r="CJ20" s="21">
        <v>0.13227280329978386</v>
      </c>
      <c r="CK20" s="21">
        <v>4.2270084715299569E-2</v>
      </c>
      <c r="CL20" s="21">
        <v>0.15824626027164498</v>
      </c>
      <c r="CM20" s="21">
        <v>5.5771351638389463E-2</v>
      </c>
      <c r="CN20" s="21">
        <v>9.6444068637489569E-2</v>
      </c>
      <c r="CO20" s="21">
        <v>1.1372058570951882E-2</v>
      </c>
      <c r="CP20" s="21">
        <v>6.3527394178307757E-3</v>
      </c>
      <c r="CQ20" s="21">
        <v>2.7130382906218057E-2</v>
      </c>
      <c r="CR20" s="21">
        <v>5.5342019368081734E-3</v>
      </c>
      <c r="CS20" s="21" t="s">
        <v>431</v>
      </c>
      <c r="CT20" s="21">
        <v>1.1540452104368121E-2</v>
      </c>
      <c r="CU20" s="21">
        <v>0.10030703113747499</v>
      </c>
      <c r="CV20" s="21">
        <v>6.7642679762008842E-2</v>
      </c>
      <c r="CW20" s="21">
        <v>0.29180493953048914</v>
      </c>
      <c r="CX20" s="21">
        <v>9.5304052898895139E-2</v>
      </c>
      <c r="CY20" s="21">
        <v>0.2633693845179832</v>
      </c>
      <c r="CZ20" s="21">
        <v>8.6785748181460148E-2</v>
      </c>
      <c r="DA20" s="21">
        <v>0.41849177796649734</v>
      </c>
      <c r="DB20" s="21">
        <v>4.9973354616090628E-2</v>
      </c>
      <c r="DC20" s="21">
        <v>0.2732228681924454</v>
      </c>
      <c r="DD20" s="21">
        <v>2.5296076844306341E-2</v>
      </c>
      <c r="DE20" s="21">
        <v>8.89651934403623E-2</v>
      </c>
      <c r="DF20" s="21">
        <v>1.6323532935767139E-2</v>
      </c>
      <c r="DG20" s="21">
        <v>4.0142296346410013E-2</v>
      </c>
      <c r="DH20" s="21">
        <v>4.4435951087977614E-3</v>
      </c>
      <c r="DI20" s="21">
        <v>0.74269715205604658</v>
      </c>
      <c r="DJ20" s="21">
        <v>0.74991513649748642</v>
      </c>
      <c r="DK20" s="21">
        <v>1.2625702330413224</v>
      </c>
      <c r="DL20" s="21">
        <v>1.00971861063619</v>
      </c>
      <c r="DM20" s="21">
        <v>1.6999799037145686</v>
      </c>
      <c r="DN20" s="21">
        <v>5.3290440079713139</v>
      </c>
      <c r="DO20" s="21">
        <v>3.0214656103735358</v>
      </c>
      <c r="DP20" s="21">
        <v>4.9458960312490214</v>
      </c>
      <c r="DQ20" s="21">
        <v>5.3462321953711207E-2</v>
      </c>
      <c r="DR20" s="21">
        <v>1.3837500730956994E-2</v>
      </c>
      <c r="DS20" s="21">
        <v>3.6457745099380857E-2</v>
      </c>
      <c r="DT20" s="21">
        <v>0.21560354410368612</v>
      </c>
      <c r="DU20" s="21">
        <v>5.1538918427908989E-2</v>
      </c>
      <c r="DV20" s="24">
        <v>0.30552361115677817</v>
      </c>
      <c r="DW20" s="24">
        <v>6.5376419158865981E-2</v>
      </c>
      <c r="DX20" s="24">
        <v>0.25882715574788895</v>
      </c>
      <c r="DY20" s="24">
        <v>1.4136617140587844</v>
      </c>
      <c r="DZ20" s="24">
        <v>0.2390448572734192</v>
      </c>
      <c r="EA20" s="24">
        <v>0.20446978824419137</v>
      </c>
      <c r="EB20" s="24">
        <v>7.1984013680015765E-2</v>
      </c>
      <c r="EC20" s="24">
        <v>4.9088306045678258E-2</v>
      </c>
      <c r="ED20" s="24">
        <v>0.29029806228126737</v>
      </c>
      <c r="EE20" s="24">
        <v>0.41137038200696141</v>
      </c>
      <c r="EF20" s="21">
        <v>0.21</v>
      </c>
      <c r="EG20" s="21">
        <v>0.32</v>
      </c>
      <c r="EH20" s="21">
        <v>0.18</v>
      </c>
      <c r="EI20" s="21">
        <v>0.55000000000000004</v>
      </c>
      <c r="EJ20" s="21">
        <v>0.78</v>
      </c>
      <c r="EK20" s="21">
        <v>0.13</v>
      </c>
      <c r="EL20" s="21">
        <v>2.17</v>
      </c>
      <c r="EM20" s="21">
        <v>1.46</v>
      </c>
      <c r="EN20" s="21">
        <v>1.38</v>
      </c>
      <c r="EO20" s="21">
        <v>0.86</v>
      </c>
      <c r="EP20" s="21">
        <v>0.41</v>
      </c>
      <c r="EQ20" s="21">
        <v>2.65</v>
      </c>
      <c r="ER20" s="21">
        <v>1</v>
      </c>
      <c r="ES20" s="21">
        <v>0.39</v>
      </c>
      <c r="ET20" s="21">
        <v>0.36</v>
      </c>
      <c r="EU20" s="21">
        <v>1.75</v>
      </c>
      <c r="EV20" s="21">
        <v>0.21</v>
      </c>
      <c r="EW20" s="21">
        <v>0.34</v>
      </c>
      <c r="EX20" s="21">
        <v>0.55000000000000004</v>
      </c>
      <c r="EY20" s="21">
        <v>4.95</v>
      </c>
      <c r="EZ20" s="21">
        <v>0.12075471698113208</v>
      </c>
      <c r="FA20" s="21">
        <v>0.62318840579710144</v>
      </c>
      <c r="FB20" s="21">
        <v>0.39</v>
      </c>
      <c r="FC20" s="21">
        <v>6.1898132385200615</v>
      </c>
      <c r="FD20" s="25">
        <v>4.8386068681683964E-2</v>
      </c>
      <c r="FE20" s="53">
        <v>0</v>
      </c>
      <c r="FF20" s="53">
        <v>0</v>
      </c>
      <c r="FG20" s="25">
        <v>8.6118943613690185E-2</v>
      </c>
      <c r="FH20" s="25">
        <v>0.21994189988361215</v>
      </c>
      <c r="FI20" s="25">
        <v>0.26491057239275501</v>
      </c>
      <c r="FJ20" s="25">
        <v>4.4234038772459912E-2</v>
      </c>
      <c r="FK20" s="25">
        <v>0.13610950304468367</v>
      </c>
      <c r="FL20" s="25">
        <v>0.79970102638888485</v>
      </c>
      <c r="FM20" s="69" t="s">
        <v>203</v>
      </c>
      <c r="FN20" s="70" t="s">
        <v>396</v>
      </c>
      <c r="FO20" s="70" t="s">
        <v>396</v>
      </c>
      <c r="FP20" s="70" t="s">
        <v>396</v>
      </c>
      <c r="FQ20" s="70" t="s">
        <v>392</v>
      </c>
      <c r="FR20" s="70" t="s">
        <v>392</v>
      </c>
      <c r="FS20" s="45"/>
    </row>
    <row r="21" spans="1:175" ht="12.75" customHeight="1" x14ac:dyDescent="0.25">
      <c r="A21" s="7" t="s">
        <v>204</v>
      </c>
      <c r="B21" s="13" t="s">
        <v>15</v>
      </c>
      <c r="C21" s="13" t="s">
        <v>15</v>
      </c>
      <c r="D21" s="13">
        <v>2016</v>
      </c>
      <c r="E21" s="13" t="s">
        <v>285</v>
      </c>
      <c r="F21" s="13"/>
      <c r="G21" s="14">
        <v>73.55</v>
      </c>
      <c r="H21" s="14">
        <v>138.91999999999999</v>
      </c>
      <c r="I21" s="15">
        <v>1</v>
      </c>
      <c r="J21" s="15">
        <v>16</v>
      </c>
      <c r="K21" s="16">
        <v>91.439259710100004</v>
      </c>
      <c r="L21" s="17">
        <v>369.07472100000001</v>
      </c>
      <c r="M21" s="17">
        <v>905.19321300000001</v>
      </c>
      <c r="N21" s="14">
        <v>0.24</v>
      </c>
      <c r="O21" s="14">
        <v>0.03</v>
      </c>
      <c r="P21" s="14">
        <v>8</v>
      </c>
      <c r="Q21" s="18">
        <v>3.9356</v>
      </c>
      <c r="R21" s="19">
        <v>-25.12</v>
      </c>
      <c r="S21" s="20">
        <v>-676.15073825379773</v>
      </c>
      <c r="T21" s="22" t="s">
        <v>44</v>
      </c>
      <c r="U21" s="18">
        <v>197.5</v>
      </c>
      <c r="V21" s="18">
        <v>148.30000000000001</v>
      </c>
      <c r="W21" s="18">
        <v>962</v>
      </c>
      <c r="X21" s="18">
        <v>61</v>
      </c>
      <c r="Y21" s="33">
        <v>3</v>
      </c>
      <c r="Z21" s="33">
        <v>55</v>
      </c>
      <c r="AA21" s="18">
        <v>26.4</v>
      </c>
      <c r="AB21" s="18">
        <v>0.8</v>
      </c>
      <c r="AC21" s="18">
        <v>26.3</v>
      </c>
      <c r="AD21" s="18">
        <v>0.7</v>
      </c>
      <c r="AE21" s="33">
        <v>23.2</v>
      </c>
      <c r="AF21" s="33">
        <v>3.5</v>
      </c>
      <c r="AG21" s="18">
        <v>0.16036147132819401</v>
      </c>
      <c r="AH21" s="18">
        <v>16.036147132819401</v>
      </c>
      <c r="AI21" s="18">
        <v>0.111539750852598</v>
      </c>
      <c r="AJ21" s="18">
        <v>0.65615017177040602</v>
      </c>
      <c r="AK21" s="18">
        <v>65.615017177040599</v>
      </c>
      <c r="AL21" s="18">
        <v>7.0620180031686394E-2</v>
      </c>
      <c r="AM21" s="18">
        <v>0.183488356901401</v>
      </c>
      <c r="AN21" s="18">
        <v>18.348835690140099</v>
      </c>
      <c r="AO21" s="18">
        <v>7.7956711841820098E-2</v>
      </c>
      <c r="AP21" s="14">
        <v>0.80360173344297414</v>
      </c>
      <c r="AQ21" s="14">
        <v>0.19639826655702586</v>
      </c>
      <c r="AR21" s="14">
        <v>0.38486753118766559</v>
      </c>
      <c r="AS21" s="14">
        <v>1.5747604122489745</v>
      </c>
      <c r="AT21" s="14">
        <v>1.9596279434366402</v>
      </c>
      <c r="AU21" s="14">
        <v>81.651164309860022</v>
      </c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2"/>
      <c r="BT21" s="22"/>
      <c r="DQ21" s="24"/>
      <c r="DR21" s="24"/>
      <c r="DS21" s="24"/>
      <c r="DT21" s="24"/>
      <c r="DU21" s="24"/>
      <c r="DV21" s="24"/>
      <c r="EF21" s="22">
        <v>0.86</v>
      </c>
      <c r="EG21" s="22">
        <v>0.16</v>
      </c>
      <c r="EH21" s="22">
        <v>0.13</v>
      </c>
      <c r="EI21" s="22">
        <v>0.97</v>
      </c>
      <c r="EJ21" s="22">
        <v>0.8</v>
      </c>
      <c r="EK21" s="22">
        <v>0.1</v>
      </c>
      <c r="EL21" s="22">
        <v>3.02</v>
      </c>
      <c r="EM21" s="22">
        <v>1.87</v>
      </c>
      <c r="EN21" s="22">
        <v>1</v>
      </c>
      <c r="EO21" s="22">
        <v>0.86</v>
      </c>
      <c r="EP21" s="22">
        <v>0.23</v>
      </c>
      <c r="EQ21" s="22">
        <v>2.09</v>
      </c>
      <c r="ER21" s="22">
        <v>0.43</v>
      </c>
      <c r="ES21" s="22">
        <v>0.19</v>
      </c>
      <c r="ET21" s="22">
        <v>0.08</v>
      </c>
      <c r="EU21" s="22">
        <v>0.7</v>
      </c>
      <c r="EV21" s="22">
        <v>0.08</v>
      </c>
      <c r="EW21" s="22">
        <v>0.04</v>
      </c>
      <c r="EX21" s="22">
        <v>0.12</v>
      </c>
      <c r="EY21" s="22">
        <v>2.91</v>
      </c>
      <c r="EZ21" s="22">
        <v>7.6555023923444987E-2</v>
      </c>
      <c r="FA21" s="22">
        <v>0.86</v>
      </c>
      <c r="FB21" s="22">
        <v>0.44186046511627908</v>
      </c>
      <c r="FC21" s="22">
        <v>17.444236075876368</v>
      </c>
      <c r="FD21" s="25">
        <v>1.0392754394598348E-2</v>
      </c>
      <c r="FE21" s="53">
        <v>0</v>
      </c>
      <c r="FF21" s="53">
        <v>0</v>
      </c>
      <c r="FG21" s="25">
        <v>1.7008900351567366E-2</v>
      </c>
      <c r="FH21" s="25">
        <v>4.9291177341176502E-2</v>
      </c>
      <c r="FI21" s="25">
        <v>5.2246510161371544E-2</v>
      </c>
      <c r="FJ21" s="25">
        <v>8.1303722441712547E-3</v>
      </c>
      <c r="FK21" s="25">
        <v>2.9747564712837172E-2</v>
      </c>
      <c r="FL21" s="25">
        <v>0.1668172792057222</v>
      </c>
      <c r="FM21" s="69" t="s">
        <v>204</v>
      </c>
      <c r="FN21" s="70" t="s">
        <v>396</v>
      </c>
      <c r="FO21" s="70" t="s">
        <v>396</v>
      </c>
      <c r="FP21" s="70" t="s">
        <v>396</v>
      </c>
      <c r="FQ21" s="70" t="s">
        <v>392</v>
      </c>
      <c r="FS21" s="45"/>
    </row>
    <row r="22" spans="1:175" s="44" customFormat="1" ht="12.75" customHeight="1" x14ac:dyDescent="0.25">
      <c r="A22" s="7" t="s">
        <v>205</v>
      </c>
      <c r="B22" s="28" t="s">
        <v>15</v>
      </c>
      <c r="C22" s="28" t="s">
        <v>15</v>
      </c>
      <c r="D22" s="28">
        <v>2016</v>
      </c>
      <c r="E22" s="28" t="s">
        <v>285</v>
      </c>
      <c r="F22" s="28"/>
      <c r="G22" s="18">
        <v>72.88</v>
      </c>
      <c r="H22" s="18">
        <v>137.62</v>
      </c>
      <c r="I22" s="19">
        <v>1</v>
      </c>
      <c r="J22" s="19">
        <v>27</v>
      </c>
      <c r="K22" s="16">
        <v>76.711233492999995</v>
      </c>
      <c r="L22" s="17">
        <v>304.56425899999999</v>
      </c>
      <c r="M22" s="17">
        <v>926.37052200000005</v>
      </c>
      <c r="N22" s="18">
        <v>1.68</v>
      </c>
      <c r="O22" s="18">
        <v>0.184</v>
      </c>
      <c r="P22" s="18">
        <v>9.1304347826086953</v>
      </c>
      <c r="Q22" s="18">
        <v>31.660499999999999</v>
      </c>
      <c r="R22" s="19">
        <v>-25.62</v>
      </c>
      <c r="S22" s="31">
        <v>-527.53050629382687</v>
      </c>
      <c r="T22" s="21" t="s">
        <v>45</v>
      </c>
      <c r="U22" s="18">
        <v>197.5</v>
      </c>
      <c r="V22" s="18">
        <v>148.30000000000001</v>
      </c>
      <c r="W22" s="18">
        <v>962</v>
      </c>
      <c r="X22" s="18">
        <v>61</v>
      </c>
      <c r="Y22" s="33">
        <v>3</v>
      </c>
      <c r="Z22" s="33">
        <v>55</v>
      </c>
      <c r="AA22" s="18">
        <v>26.4</v>
      </c>
      <c r="AB22" s="18">
        <v>0.8</v>
      </c>
      <c r="AC22" s="18">
        <v>26.3</v>
      </c>
      <c r="AD22" s="18">
        <v>0.7</v>
      </c>
      <c r="AE22" s="33">
        <v>23.2</v>
      </c>
      <c r="AF22" s="33">
        <v>3.5</v>
      </c>
      <c r="AG22" s="18">
        <v>0.33855532356566598</v>
      </c>
      <c r="AH22" s="18">
        <v>33.855532356566599</v>
      </c>
      <c r="AI22" s="18">
        <v>0.17972028617441299</v>
      </c>
      <c r="AJ22" s="18">
        <v>0.45994751919254201</v>
      </c>
      <c r="AK22" s="18">
        <v>45.994751919254199</v>
      </c>
      <c r="AL22" s="18">
        <v>9.8478542299977601E-2</v>
      </c>
      <c r="AM22" s="18">
        <v>0.20149715724179201</v>
      </c>
      <c r="AN22" s="18">
        <v>20.149715724179202</v>
      </c>
      <c r="AO22" s="18">
        <v>0.119856549093771</v>
      </c>
      <c r="AP22" s="18">
        <v>0.57601237536460126</v>
      </c>
      <c r="AQ22" s="18">
        <v>0.42398762463539874</v>
      </c>
      <c r="AR22" s="18">
        <v>5.6877294359031882</v>
      </c>
      <c r="AS22" s="18">
        <v>7.7271183224347064</v>
      </c>
      <c r="AT22" s="18">
        <v>13.414847758337896</v>
      </c>
      <c r="AU22" s="18">
        <v>79.850284275820812</v>
      </c>
      <c r="AV22" s="21"/>
      <c r="AW22" s="21"/>
      <c r="AX22" s="21">
        <v>1.245219957438573E-3</v>
      </c>
      <c r="AY22" s="21">
        <v>1.3584399267313749E-3</v>
      </c>
      <c r="AZ22" s="21">
        <v>3.5315200888650293E-3</v>
      </c>
      <c r="BA22" s="21">
        <v>3.8790000630880648E-3</v>
      </c>
      <c r="BB22" s="21">
        <v>9.5681142881252519E-3</v>
      </c>
      <c r="BC22" s="21">
        <v>1.15551580210973E-2</v>
      </c>
      <c r="BD22" s="21">
        <v>3.6544584494801254E-2</v>
      </c>
      <c r="BE22" s="21">
        <v>3.164119969681297E-2</v>
      </c>
      <c r="BF22" s="21">
        <v>7.4036050383567878E-2</v>
      </c>
      <c r="BG22" s="21">
        <v>3.7827451251595839E-2</v>
      </c>
      <c r="BH22" s="21">
        <v>8.9128964707818781E-2</v>
      </c>
      <c r="BI22" s="21">
        <v>3.2569731225532889E-2</v>
      </c>
      <c r="BJ22" s="21">
        <v>0.1341918254376557</v>
      </c>
      <c r="BK22" s="21">
        <v>2.6413294990678311E-2</v>
      </c>
      <c r="BL22" s="21">
        <v>0.13030896045878246</v>
      </c>
      <c r="BM22" s="21">
        <v>1.4475220260726918E-2</v>
      </c>
      <c r="BN22" s="21">
        <v>0.13239264409871596</v>
      </c>
      <c r="BO22" s="21">
        <v>8.7242363154218586E-3</v>
      </c>
      <c r="BP22" s="21">
        <v>5.1757436780420128E-2</v>
      </c>
      <c r="BQ22" s="21">
        <v>4.1291513769185148E-3</v>
      </c>
      <c r="BR22" s="21">
        <v>8.2806939166225804E-3</v>
      </c>
      <c r="BS22" s="25">
        <v>6.108072877067724E-3</v>
      </c>
      <c r="BT22" s="25">
        <v>6.6745719808421209E-3</v>
      </c>
      <c r="BU22" s="21">
        <v>5.2074530840656413E-2</v>
      </c>
      <c r="BV22" s="21">
        <v>1.8345877773655636E-2</v>
      </c>
      <c r="BW22" s="21">
        <v>7.7947305438145043E-2</v>
      </c>
      <c r="BX22" s="21">
        <v>0.15459732724713474</v>
      </c>
      <c r="BY22" s="21">
        <v>1.6726370336007535E-2</v>
      </c>
      <c r="BZ22" s="21">
        <v>5.9751585143695669E-2</v>
      </c>
      <c r="CA22" s="21">
        <v>1.7106229202361069E-2</v>
      </c>
      <c r="CB22" s="21">
        <v>3.72459331134459E-2</v>
      </c>
      <c r="CC22" s="21">
        <v>2.425389070613243E-2</v>
      </c>
      <c r="CD22" s="21">
        <v>7.5267812429635261E-2</v>
      </c>
      <c r="CE22" s="21">
        <v>4.512778555658678E-2</v>
      </c>
      <c r="CF22" s="21">
        <v>0.1005588447454837</v>
      </c>
      <c r="CG22" s="21">
        <v>3.9441393831629257E-2</v>
      </c>
      <c r="CH22" s="21">
        <v>9.8753981786048758E-2</v>
      </c>
      <c r="CI22" s="21">
        <v>3.3031647792608095E-2</v>
      </c>
      <c r="CJ22" s="21">
        <v>8.2128930288996538E-2</v>
      </c>
      <c r="CK22" s="21">
        <v>2.5684777273412385E-2</v>
      </c>
      <c r="CL22" s="21">
        <v>8.8216034309058097E-2</v>
      </c>
      <c r="CM22" s="21">
        <v>4.2759361522254707E-2</v>
      </c>
      <c r="CN22" s="21">
        <v>4.925385646752569E-2</v>
      </c>
      <c r="CO22" s="21">
        <v>6.2503246376906935E-3</v>
      </c>
      <c r="CP22" s="21">
        <v>3.8321080486900848E-3</v>
      </c>
      <c r="CQ22" s="21">
        <v>2.1583631176375854E-2</v>
      </c>
      <c r="CR22" s="21">
        <v>4.3685838111833138E-3</v>
      </c>
      <c r="CS22" s="21" t="s">
        <v>431</v>
      </c>
      <c r="CT22" s="21">
        <v>1.2306068555706659E-2</v>
      </c>
      <c r="CU22" s="21">
        <v>7.8675240336968585E-2</v>
      </c>
      <c r="CV22" s="21">
        <v>5.7638761165665089E-2</v>
      </c>
      <c r="CW22" s="21">
        <v>0.21932309443619563</v>
      </c>
      <c r="CX22" s="21">
        <v>6.8695303296936558E-2</v>
      </c>
      <c r="CY22" s="21">
        <v>0.16379163951315118</v>
      </c>
      <c r="CZ22" s="21">
        <v>5.4114904700848121E-2</v>
      </c>
      <c r="DA22" s="21">
        <v>0.21853440136237096</v>
      </c>
      <c r="DB22" s="21">
        <v>3.3907659417905321E-2</v>
      </c>
      <c r="DC22" s="21">
        <v>0.15630022325329232</v>
      </c>
      <c r="DD22" s="21">
        <v>1.6696570972429492E-2</v>
      </c>
      <c r="DE22" s="21">
        <v>4.937107597618174E-2</v>
      </c>
      <c r="DF22" s="21">
        <v>9.6020301587264652E-3</v>
      </c>
      <c r="DG22" s="21">
        <v>1.9935437397719635E-2</v>
      </c>
      <c r="DH22" s="21">
        <v>3.1619195245718894E-3</v>
      </c>
      <c r="DI22" s="21">
        <v>0.61996231427575299</v>
      </c>
      <c r="DJ22" s="21">
        <v>0.46781561002723687</v>
      </c>
      <c r="DK22" s="21">
        <v>0.72225394275262522</v>
      </c>
      <c r="DL22" s="21">
        <v>0.75458717288928179</v>
      </c>
      <c r="DM22" s="21">
        <v>1.1649965265975408</v>
      </c>
      <c r="DN22" s="21">
        <v>5.3559018385335069</v>
      </c>
      <c r="DO22" s="21">
        <v>2.6015470975726513</v>
      </c>
      <c r="DP22" s="21">
        <v>4.2481895111271424</v>
      </c>
      <c r="DQ22" s="21">
        <v>3.0453987839811736E-2</v>
      </c>
      <c r="DR22" s="21">
        <v>1.2275098570311746E-2</v>
      </c>
      <c r="DS22" s="21">
        <v>3.0433626478410736E-2</v>
      </c>
      <c r="DT22" s="21">
        <v>0.11338268242525842</v>
      </c>
      <c r="DU22" s="21">
        <v>4.3567741605192598E-2</v>
      </c>
      <c r="DV22" s="24">
        <v>0.17427029674348088</v>
      </c>
      <c r="DW22" s="24">
        <v>5.5842840175504345E-2</v>
      </c>
      <c r="DX22" s="24">
        <v>0.40307031824137057</v>
      </c>
      <c r="DY22" s="24">
        <v>1.4315658909758602</v>
      </c>
      <c r="DZ22" s="24">
        <v>0.38425393255193396</v>
      </c>
      <c r="EA22" s="24">
        <v>0.30294020154817825</v>
      </c>
      <c r="EB22" s="24">
        <v>4.9122321048479259E-2</v>
      </c>
      <c r="EC22" s="24">
        <v>4.908947814668968E-2</v>
      </c>
      <c r="ED22" s="24">
        <v>0.18288641069693626</v>
      </c>
      <c r="EE22" s="24">
        <v>0.28109820989210516</v>
      </c>
      <c r="EF22" s="21">
        <v>0.2</v>
      </c>
      <c r="EG22" s="21">
        <v>0.38</v>
      </c>
      <c r="EH22" s="21">
        <v>0.2</v>
      </c>
      <c r="EI22" s="21">
        <v>0.3</v>
      </c>
      <c r="EJ22" s="21">
        <v>0.52</v>
      </c>
      <c r="EK22" s="21">
        <v>0.08</v>
      </c>
      <c r="EL22" s="21">
        <v>1.6800000000000002</v>
      </c>
      <c r="EM22" s="21">
        <v>0.9</v>
      </c>
      <c r="EN22" s="21">
        <v>0.81</v>
      </c>
      <c r="EO22" s="21">
        <v>0.7</v>
      </c>
      <c r="EP22" s="21">
        <v>0.27</v>
      </c>
      <c r="EQ22" s="21">
        <v>1.78</v>
      </c>
      <c r="ER22" s="21">
        <v>0.48</v>
      </c>
      <c r="ES22" s="21">
        <v>0.24</v>
      </c>
      <c r="ET22" s="21">
        <v>0.15</v>
      </c>
      <c r="EU22" s="21">
        <v>0.87</v>
      </c>
      <c r="EV22" s="21">
        <v>0.17</v>
      </c>
      <c r="EW22" s="21">
        <v>0.25</v>
      </c>
      <c r="EX22" s="21">
        <v>0.42000000000000004</v>
      </c>
      <c r="EY22" s="21">
        <v>3.07</v>
      </c>
      <c r="EZ22" s="21">
        <v>0.21348314606741572</v>
      </c>
      <c r="FA22" s="21">
        <v>0.86419753086419737</v>
      </c>
      <c r="FB22" s="21">
        <v>0.5</v>
      </c>
      <c r="FC22" s="21">
        <v>2.8386114462693266</v>
      </c>
      <c r="FD22" s="25">
        <v>4.7494994254388509E-2</v>
      </c>
      <c r="FE22" s="53">
        <v>0</v>
      </c>
      <c r="FF22" s="53">
        <v>0</v>
      </c>
      <c r="FG22" s="25">
        <v>8.9706355398561144E-2</v>
      </c>
      <c r="FH22" s="25">
        <v>0.36637137135836267</v>
      </c>
      <c r="FI22" s="25">
        <v>0.32486162107818417</v>
      </c>
      <c r="FJ22" s="25">
        <v>5.8267522939801655E-2</v>
      </c>
      <c r="FK22" s="25">
        <v>0.19481283260033988</v>
      </c>
      <c r="FL22" s="25">
        <v>1.0815146976296379</v>
      </c>
      <c r="FM22" s="69" t="s">
        <v>205</v>
      </c>
      <c r="FN22" s="70" t="s">
        <v>396</v>
      </c>
      <c r="FO22" s="70" t="s">
        <v>396</v>
      </c>
      <c r="FP22" s="70" t="s">
        <v>396</v>
      </c>
      <c r="FQ22" s="70" t="s">
        <v>392</v>
      </c>
      <c r="FR22" s="70" t="s">
        <v>392</v>
      </c>
      <c r="FS22" s="45"/>
    </row>
    <row r="23" spans="1:175" s="44" customFormat="1" ht="12.75" customHeight="1" x14ac:dyDescent="0.25">
      <c r="A23" s="34" t="s">
        <v>206</v>
      </c>
      <c r="B23" s="28" t="s">
        <v>11</v>
      </c>
      <c r="C23" s="28" t="s">
        <v>83</v>
      </c>
      <c r="D23" s="28">
        <v>2014</v>
      </c>
      <c r="E23" s="28" t="s">
        <v>285</v>
      </c>
      <c r="F23" s="28"/>
      <c r="G23" s="18">
        <v>77.150058333333334</v>
      </c>
      <c r="H23" s="18">
        <v>127.3515</v>
      </c>
      <c r="I23" s="19">
        <v>1</v>
      </c>
      <c r="J23" s="19">
        <v>92</v>
      </c>
      <c r="K23" s="16">
        <v>363.78798573400002</v>
      </c>
      <c r="L23" s="17">
        <v>578.64077799999995</v>
      </c>
      <c r="M23" s="17">
        <v>1348.4393689999999</v>
      </c>
      <c r="N23" s="18">
        <v>0.76200000000000001</v>
      </c>
      <c r="O23" s="18">
        <v>0.11300000000000002</v>
      </c>
      <c r="P23" s="18">
        <v>6.7433628318584065</v>
      </c>
      <c r="Q23" s="18">
        <v>14.9</v>
      </c>
      <c r="R23" s="19">
        <v>-23.202000000000002</v>
      </c>
      <c r="S23" s="31">
        <v>-363.94322158106041</v>
      </c>
      <c r="T23" s="21" t="s">
        <v>113</v>
      </c>
      <c r="U23" s="18">
        <v>197.5</v>
      </c>
      <c r="V23" s="18">
        <v>148.30000000000001</v>
      </c>
      <c r="W23" s="18">
        <v>962</v>
      </c>
      <c r="X23" s="18">
        <v>61</v>
      </c>
      <c r="Y23" s="33">
        <v>3</v>
      </c>
      <c r="Z23" s="33">
        <v>55</v>
      </c>
      <c r="AA23" s="18">
        <v>26.4</v>
      </c>
      <c r="AB23" s="18">
        <v>0.8</v>
      </c>
      <c r="AC23" s="18">
        <v>26.3</v>
      </c>
      <c r="AD23" s="18">
        <v>0.7</v>
      </c>
      <c r="AE23" s="33">
        <v>23.2</v>
      </c>
      <c r="AF23" s="33">
        <v>3.5</v>
      </c>
      <c r="AG23" s="18">
        <v>0.20823380105922401</v>
      </c>
      <c r="AH23" s="18">
        <v>20.8233801059224</v>
      </c>
      <c r="AI23" s="18">
        <v>0.144383054455332</v>
      </c>
      <c r="AJ23" s="18">
        <v>0.31774014400036799</v>
      </c>
      <c r="AK23" s="18">
        <v>31.774014400036798</v>
      </c>
      <c r="AL23" s="18">
        <v>7.2990862714735705E-2</v>
      </c>
      <c r="AM23" s="18">
        <v>0.474026054940408</v>
      </c>
      <c r="AN23" s="18">
        <v>47.402605494040799</v>
      </c>
      <c r="AO23" s="18">
        <v>0.10343992269730599</v>
      </c>
      <c r="AP23" s="18">
        <v>0.60409863831633059</v>
      </c>
      <c r="AQ23" s="18">
        <v>0.39590136168366941</v>
      </c>
      <c r="AR23" s="18">
        <v>1.586741564071287</v>
      </c>
      <c r="AS23" s="18">
        <v>2.421179897282804</v>
      </c>
      <c r="AT23" s="18">
        <v>4.0079214613540906</v>
      </c>
      <c r="AU23" s="18">
        <v>52.597394505959194</v>
      </c>
      <c r="AV23" s="25"/>
      <c r="AW23" s="25">
        <v>2.9889067184276962E-3</v>
      </c>
      <c r="AX23" s="25">
        <v>4.4309292138750827E-3</v>
      </c>
      <c r="AY23" s="25">
        <v>1.3233077595147002E-2</v>
      </c>
      <c r="AZ23" s="25">
        <v>7.5116890110638211E-3</v>
      </c>
      <c r="BA23" s="25">
        <v>1.9103212646464477E-2</v>
      </c>
      <c r="BB23" s="25">
        <v>7.7307960369023222E-3</v>
      </c>
      <c r="BC23" s="25">
        <v>2.4175358334347932E-2</v>
      </c>
      <c r="BD23" s="25">
        <v>1.1599882954334227E-2</v>
      </c>
      <c r="BE23" s="25">
        <v>2.6292961141739162E-2</v>
      </c>
      <c r="BF23" s="25">
        <v>2.6220650720127574E-2</v>
      </c>
      <c r="BG23" s="25">
        <v>2.0820977079477082E-2</v>
      </c>
      <c r="BH23" s="25">
        <v>3.2768034101827569E-2</v>
      </c>
      <c r="BI23" s="25">
        <v>1.9197987549770253E-2</v>
      </c>
      <c r="BJ23" s="25">
        <v>5.7686315489485225E-2</v>
      </c>
      <c r="BK23" s="25">
        <v>1.4619971749773574E-2</v>
      </c>
      <c r="BL23" s="25">
        <v>6.7150829168904816E-2</v>
      </c>
      <c r="BM23" s="25">
        <v>1.6567684769034932E-2</v>
      </c>
      <c r="BN23" s="25">
        <v>6.8573373006138333E-2</v>
      </c>
      <c r="BO23" s="25">
        <v>1.2421362552427335E-2</v>
      </c>
      <c r="BP23" s="25">
        <v>1.9301319132135789E-2</v>
      </c>
      <c r="BQ23" s="21"/>
      <c r="BR23" s="21"/>
      <c r="BS23" s="21"/>
      <c r="BT23" s="21"/>
      <c r="BU23" s="25">
        <v>2.6184475851810292</v>
      </c>
      <c r="BV23" s="25"/>
      <c r="BW23" s="25">
        <v>6.27248175510978</v>
      </c>
      <c r="BX23" s="25">
        <v>7.7103616486524942</v>
      </c>
      <c r="BY23" s="25">
        <v>7.7977127592589124E-2</v>
      </c>
      <c r="BZ23" s="25">
        <v>1.5399068708917469</v>
      </c>
      <c r="CA23" s="25">
        <v>2.7290600036521812E-2</v>
      </c>
      <c r="CB23" s="25">
        <v>8.2965221622388396E-2</v>
      </c>
      <c r="CC23" s="25">
        <v>3.5882189357967102E-2</v>
      </c>
      <c r="CD23" s="25">
        <v>0.16673504288804306</v>
      </c>
      <c r="CE23" s="25">
        <v>6.3046507545419225E-2</v>
      </c>
      <c r="CF23" s="25">
        <v>0.27761918681482117</v>
      </c>
      <c r="CG23" s="25">
        <v>0.14665316033118114</v>
      </c>
      <c r="CH23" s="25">
        <v>0.79549390129771447</v>
      </c>
      <c r="CI23" s="25">
        <v>7.0066944372020448E-2</v>
      </c>
      <c r="CJ23" s="25">
        <v>2.6202611585046023E-3</v>
      </c>
      <c r="CK23" s="25">
        <v>4.4242800108379799E-3</v>
      </c>
      <c r="CL23" s="25">
        <v>1.2263418053082918E-3</v>
      </c>
      <c r="CM23" s="21"/>
      <c r="CN23" s="21"/>
      <c r="CO23" s="21"/>
      <c r="CP23" s="21">
        <v>8.1262563998473602E-3</v>
      </c>
      <c r="CQ23" s="21">
        <v>4.2263092646628413E-2</v>
      </c>
      <c r="CR23" s="21">
        <v>0.35741099408771482</v>
      </c>
      <c r="CS23" s="21">
        <v>8.888179870007476E-2</v>
      </c>
      <c r="CT23" s="21">
        <v>7.8414498757750764E-2</v>
      </c>
      <c r="CU23" s="21">
        <v>2.5693107016264902E-2</v>
      </c>
      <c r="CV23" s="21">
        <v>1.1197241276042727E-2</v>
      </c>
      <c r="CW23" s="21">
        <v>7.5696567443172671E-2</v>
      </c>
      <c r="CX23" s="21">
        <v>1.2968709675950284E-2</v>
      </c>
      <c r="CY23" s="21">
        <v>5.9686963231379411E-2</v>
      </c>
      <c r="CZ23" s="21">
        <v>1.4100373964378661E-2</v>
      </c>
      <c r="DA23" s="21">
        <v>7.1651180144607557E-2</v>
      </c>
      <c r="DB23" s="21">
        <v>9.181656152291412E-3</v>
      </c>
      <c r="DC23" s="21">
        <v>6.9552964512549872E-2</v>
      </c>
      <c r="DD23" s="21">
        <v>4.2305670116399453E-3</v>
      </c>
      <c r="DE23" s="21">
        <v>1.8066793920807463E-2</v>
      </c>
      <c r="DF23" s="51">
        <v>0</v>
      </c>
      <c r="DG23" s="51">
        <v>0</v>
      </c>
      <c r="DH23" s="51">
        <v>0</v>
      </c>
      <c r="DI23" s="21">
        <v>0.30828687751949785</v>
      </c>
      <c r="DJ23" s="21">
        <v>1.2981040757903883</v>
      </c>
      <c r="DK23" s="21">
        <v>0.2464704989376543</v>
      </c>
      <c r="DL23" s="21">
        <v>4.2107016887486193</v>
      </c>
      <c r="DM23" s="21">
        <v>0.79948423663302393</v>
      </c>
      <c r="DN23" s="21">
        <v>3.4219292970307444</v>
      </c>
      <c r="DO23" s="21">
        <v>4.3297517670019072</v>
      </c>
      <c r="DP23" s="21">
        <v>6.6836621966278615</v>
      </c>
      <c r="DQ23" s="21">
        <v>0.11826742664610676</v>
      </c>
      <c r="DR23" s="51">
        <v>0</v>
      </c>
      <c r="DS23" s="21">
        <v>5.3129353756526138E-2</v>
      </c>
      <c r="DT23" s="21">
        <v>0.19979489634099726</v>
      </c>
      <c r="DU23" s="21">
        <v>2.5595069272179995E-2</v>
      </c>
      <c r="DV23" s="24">
        <v>0.37119167674363018</v>
      </c>
      <c r="DW23" s="24">
        <v>2.5595069272179995E-2</v>
      </c>
      <c r="DX23" s="24"/>
      <c r="DY23" s="24">
        <v>0.4817500583476611</v>
      </c>
      <c r="DZ23" s="24">
        <v>0.12810672214817717</v>
      </c>
      <c r="EA23" s="24">
        <v>0.1011965806454342</v>
      </c>
      <c r="EB23" s="24">
        <v>0.38362783261388361</v>
      </c>
      <c r="EC23" s="24">
        <v>0.17233738323216799</v>
      </c>
      <c r="ED23" s="24">
        <v>0.64808109235321265</v>
      </c>
      <c r="EE23" s="24">
        <v>1.2040463081992645</v>
      </c>
      <c r="EF23" s="21">
        <v>0.47569822885514657</v>
      </c>
      <c r="EG23" s="21">
        <v>0.29490863984805799</v>
      </c>
      <c r="EH23" s="21">
        <v>0.25504198505675046</v>
      </c>
      <c r="EI23" s="21">
        <v>0.37048282557362094</v>
      </c>
      <c r="EJ23" s="21">
        <v>0.40173310529438444</v>
      </c>
      <c r="EK23" s="21">
        <v>9.3362645627209723E-2</v>
      </c>
      <c r="EL23" s="21">
        <v>1.8912274302551701</v>
      </c>
      <c r="EM23" s="21">
        <v>0.86557857649521519</v>
      </c>
      <c r="EN23" s="21">
        <v>0.24777377719592125</v>
      </c>
      <c r="EO23" s="21">
        <v>0.25070410080414157</v>
      </c>
      <c r="EP23" s="21">
        <v>0.1395121799544235</v>
      </c>
      <c r="EQ23" s="21">
        <v>0.63799005795448638</v>
      </c>
      <c r="ER23" s="21">
        <v>0.20000873853096998</v>
      </c>
      <c r="ES23" s="21">
        <v>0.24998211012203725</v>
      </c>
      <c r="ET23" s="21">
        <v>0.12124563348271095</v>
      </c>
      <c r="EU23" s="21">
        <v>0.57123648213571809</v>
      </c>
      <c r="EV23" s="21">
        <v>2.8577910527585192E-2</v>
      </c>
      <c r="EW23" s="21">
        <v>9.1461854902479336E-2</v>
      </c>
      <c r="EX23" s="21">
        <v>0.12003976543006453</v>
      </c>
      <c r="EY23" s="21">
        <v>1.3292663055202689</v>
      </c>
      <c r="EZ23" s="21">
        <v>0.46224645066349374</v>
      </c>
      <c r="FA23" s="21">
        <v>1.011826609100378</v>
      </c>
      <c r="FB23" s="21">
        <v>1.2498559410859402</v>
      </c>
      <c r="FC23" s="21">
        <v>5.5099188143886684</v>
      </c>
      <c r="FD23" s="21">
        <v>3.6988883213905074E-2</v>
      </c>
      <c r="FE23" s="21">
        <v>2.6713574044751623E-2</v>
      </c>
      <c r="FF23" s="51">
        <v>0</v>
      </c>
      <c r="FG23" s="21">
        <v>1.3837586579458213E-2</v>
      </c>
      <c r="FH23" s="21">
        <v>5.664218886783938E-2</v>
      </c>
      <c r="FI23" s="21">
        <v>5.446777905232171E-2</v>
      </c>
      <c r="FJ23" s="21">
        <v>1.4514707002906099E-2</v>
      </c>
      <c r="FK23" s="21">
        <v>3.8084989319635144E-2</v>
      </c>
      <c r="FL23" s="25">
        <v>0.24124970808081725</v>
      </c>
      <c r="FM23" s="69" t="s">
        <v>206</v>
      </c>
      <c r="FN23" s="70" t="s">
        <v>400</v>
      </c>
      <c r="FO23" s="70" t="s">
        <v>400</v>
      </c>
      <c r="FP23" s="70" t="s">
        <v>400</v>
      </c>
      <c r="FQ23" s="70" t="s">
        <v>400</v>
      </c>
      <c r="FR23" s="70" t="s">
        <v>638</v>
      </c>
      <c r="FS23" s="45"/>
    </row>
    <row r="24" spans="1:175" ht="12.75" customHeight="1" x14ac:dyDescent="0.25">
      <c r="A24" s="7" t="s">
        <v>207</v>
      </c>
      <c r="B24" s="28" t="s">
        <v>11</v>
      </c>
      <c r="C24" s="28" t="s">
        <v>83</v>
      </c>
      <c r="D24" s="28">
        <v>2014</v>
      </c>
      <c r="E24" s="13" t="s">
        <v>285</v>
      </c>
      <c r="F24" s="28"/>
      <c r="G24" s="18">
        <v>76.777225000000001</v>
      </c>
      <c r="H24" s="18">
        <v>125.82954333333333</v>
      </c>
      <c r="I24" s="15">
        <v>1</v>
      </c>
      <c r="J24" s="19">
        <v>74</v>
      </c>
      <c r="K24" s="16">
        <v>322.54792220299998</v>
      </c>
      <c r="L24" s="17">
        <v>543.74730499999998</v>
      </c>
      <c r="M24" s="17">
        <v>1371.408788</v>
      </c>
      <c r="N24" s="18">
        <v>1.262</v>
      </c>
      <c r="O24" s="18">
        <v>0.17</v>
      </c>
      <c r="P24" s="14">
        <v>7.4235294117647053</v>
      </c>
      <c r="Q24" s="35">
        <v>31.451699999999999</v>
      </c>
      <c r="R24" s="19">
        <v>-24.052</v>
      </c>
      <c r="S24" s="20">
        <v>-320.29884023437648</v>
      </c>
      <c r="T24" s="22" t="s">
        <v>37</v>
      </c>
      <c r="U24" s="14">
        <v>197.5</v>
      </c>
      <c r="V24" s="14">
        <v>148.30000000000001</v>
      </c>
      <c r="W24" s="14">
        <v>962</v>
      </c>
      <c r="X24" s="14">
        <v>61</v>
      </c>
      <c r="Y24" s="33">
        <v>3</v>
      </c>
      <c r="Z24" s="33">
        <v>55</v>
      </c>
      <c r="AA24" s="14">
        <v>26.4</v>
      </c>
      <c r="AB24" s="14">
        <v>0.8</v>
      </c>
      <c r="AC24" s="14">
        <v>26.3</v>
      </c>
      <c r="AD24" s="14">
        <v>0.7</v>
      </c>
      <c r="AE24" s="33">
        <v>23.2</v>
      </c>
      <c r="AF24" s="33">
        <v>3.5</v>
      </c>
      <c r="AG24" s="14">
        <v>0.30266112383809102</v>
      </c>
      <c r="AH24" s="14">
        <v>30.266112383809102</v>
      </c>
      <c r="AI24" s="14">
        <v>0.18355956700765899</v>
      </c>
      <c r="AJ24" s="14">
        <v>0.25478833169974202</v>
      </c>
      <c r="AK24" s="14">
        <v>25.478833169974202</v>
      </c>
      <c r="AL24" s="14">
        <v>8.1996262122242494E-2</v>
      </c>
      <c r="AM24" s="14">
        <v>0.44255054446216702</v>
      </c>
      <c r="AN24" s="18">
        <v>44.255054446216704</v>
      </c>
      <c r="AO24" s="14">
        <v>0.13537412835506199</v>
      </c>
      <c r="AP24" s="14">
        <v>0.45706086743581004</v>
      </c>
      <c r="AQ24" s="14">
        <v>0.54293913256418991</v>
      </c>
      <c r="AR24" s="14">
        <v>3.8195833828367087</v>
      </c>
      <c r="AS24" s="14">
        <v>3.2154287460507445</v>
      </c>
      <c r="AT24" s="14">
        <v>7.0350121288874536</v>
      </c>
      <c r="AU24" s="14">
        <v>55.744945553783303</v>
      </c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4"/>
      <c r="BR24" s="24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51">
        <v>0</v>
      </c>
      <c r="DQ24" s="24"/>
      <c r="DR24" s="24"/>
      <c r="DS24" s="24"/>
      <c r="DT24" s="24"/>
      <c r="DU24" s="24"/>
      <c r="DV24" s="24"/>
      <c r="EF24" s="25">
        <v>0.40274957515076626</v>
      </c>
      <c r="EG24" s="25">
        <v>0.18934443393105152</v>
      </c>
      <c r="EH24" s="25">
        <v>0.2940590448767158</v>
      </c>
      <c r="EI24" s="25">
        <v>0.27697328735504206</v>
      </c>
      <c r="EJ24" s="25">
        <v>0.29252282720431727</v>
      </c>
      <c r="EK24" s="25">
        <v>3.830377708566865E-2</v>
      </c>
      <c r="EL24" s="22">
        <v>1.4939529456035616</v>
      </c>
      <c r="EM24" s="22">
        <v>0.60779989164502801</v>
      </c>
      <c r="EN24" s="25">
        <v>0.17316410371773941</v>
      </c>
      <c r="EO24" s="25">
        <v>0.1847970224618378</v>
      </c>
      <c r="EP24" s="25">
        <v>6.8148363439337861E-2</v>
      </c>
      <c r="EQ24" s="22">
        <v>0.42610948961891504</v>
      </c>
      <c r="ER24" s="25">
        <v>9.2467820318766478E-2</v>
      </c>
      <c r="ES24" s="25">
        <v>5.6389506071189921E-2</v>
      </c>
      <c r="ET24" s="25">
        <v>4.1293752640515775E-2</v>
      </c>
      <c r="EU24" s="22">
        <v>0.19015107903047218</v>
      </c>
      <c r="EV24" s="25">
        <v>2.7254344471324382E-2</v>
      </c>
      <c r="EW24" s="25">
        <v>4.6852593921054259E-2</v>
      </c>
      <c r="EX24" s="22">
        <v>7.4106938392378641E-2</v>
      </c>
      <c r="EY24" s="22">
        <v>0.69036750704176586</v>
      </c>
      <c r="EZ24" s="22">
        <v>0.44435629467062332</v>
      </c>
      <c r="FA24" s="22">
        <v>1.0671785808625802</v>
      </c>
      <c r="FB24" s="22">
        <v>0.60982843411683174</v>
      </c>
      <c r="FC24" s="22">
        <v>2.5691004133895308</v>
      </c>
      <c r="FD24" s="25">
        <v>1.7241981383342847E-2</v>
      </c>
      <c r="FE24" s="53">
        <v>0</v>
      </c>
      <c r="FF24" s="53">
        <v>0</v>
      </c>
      <c r="FG24" s="25">
        <v>1.8619323983193579E-2</v>
      </c>
      <c r="FH24" s="25">
        <v>0.12340216906635873</v>
      </c>
      <c r="FI24" s="25">
        <v>6.2774568138230985E-2</v>
      </c>
      <c r="FJ24" s="25">
        <v>1.1655435832539864E-2</v>
      </c>
      <c r="FK24" s="25">
        <v>3.5026071616153072E-2</v>
      </c>
      <c r="FL24" s="25">
        <v>0.26871955001981906</v>
      </c>
      <c r="FM24" s="69" t="s">
        <v>207</v>
      </c>
      <c r="FN24" s="70" t="s">
        <v>400</v>
      </c>
      <c r="FO24" s="70" t="s">
        <v>400</v>
      </c>
      <c r="FP24" s="70" t="s">
        <v>396</v>
      </c>
      <c r="FQ24" s="70" t="s">
        <v>392</v>
      </c>
      <c r="FS24" s="45"/>
    </row>
    <row r="25" spans="1:175" s="44" customFormat="1" ht="12.75" customHeight="1" x14ac:dyDescent="0.25">
      <c r="A25" s="34" t="s">
        <v>12</v>
      </c>
      <c r="B25" s="28" t="s">
        <v>11</v>
      </c>
      <c r="C25" s="28" t="s">
        <v>83</v>
      </c>
      <c r="D25" s="28">
        <v>2014</v>
      </c>
      <c r="E25" s="28" t="s">
        <v>285</v>
      </c>
      <c r="F25" s="28"/>
      <c r="G25" s="18">
        <v>76.89351666666667</v>
      </c>
      <c r="H25" s="18">
        <v>127.79765666666665</v>
      </c>
      <c r="I25" s="19">
        <v>1</v>
      </c>
      <c r="J25" s="19">
        <v>64</v>
      </c>
      <c r="K25" s="16">
        <v>357.42147786200002</v>
      </c>
      <c r="L25" s="17">
        <v>549.18678899999998</v>
      </c>
      <c r="M25" s="17">
        <v>1328.1432589999999</v>
      </c>
      <c r="N25" s="18">
        <v>0.89200000000000002</v>
      </c>
      <c r="O25" s="18">
        <v>0.13900000000000001</v>
      </c>
      <c r="P25" s="18">
        <v>6.4172661870503589</v>
      </c>
      <c r="Q25" s="18">
        <v>19.399999999999999</v>
      </c>
      <c r="R25" s="19">
        <v>-24.326000000000001</v>
      </c>
      <c r="S25" s="31">
        <v>-314.03112180809211</v>
      </c>
      <c r="T25" s="21" t="s">
        <v>87</v>
      </c>
      <c r="U25" s="18">
        <v>197.5</v>
      </c>
      <c r="V25" s="18">
        <v>148.30000000000001</v>
      </c>
      <c r="W25" s="18">
        <v>962</v>
      </c>
      <c r="X25" s="18">
        <v>61</v>
      </c>
      <c r="Y25" s="33">
        <v>3</v>
      </c>
      <c r="Z25" s="33">
        <v>55</v>
      </c>
      <c r="AA25" s="18">
        <v>26.4</v>
      </c>
      <c r="AB25" s="18">
        <v>0.8</v>
      </c>
      <c r="AC25" s="18">
        <v>26.3</v>
      </c>
      <c r="AD25" s="18">
        <v>0.7</v>
      </c>
      <c r="AE25" s="33">
        <v>23.2</v>
      </c>
      <c r="AF25" s="33">
        <v>3.5</v>
      </c>
      <c r="AG25" s="18">
        <v>0.334122453396625</v>
      </c>
      <c r="AH25" s="18">
        <v>33.412245339662498</v>
      </c>
      <c r="AI25" s="18">
        <v>0.19561397681532999</v>
      </c>
      <c r="AJ25" s="18">
        <v>0.24256517760565499</v>
      </c>
      <c r="AK25" s="18">
        <v>24.256517760565501</v>
      </c>
      <c r="AL25" s="18">
        <v>8.4602672658399103E-2</v>
      </c>
      <c r="AM25" s="18">
        <v>0.42331236899771901</v>
      </c>
      <c r="AN25" s="18">
        <v>42.331236899771902</v>
      </c>
      <c r="AO25" s="18">
        <v>0.14585770057935099</v>
      </c>
      <c r="AP25" s="18">
        <v>0.42061796467539636</v>
      </c>
      <c r="AQ25" s="18">
        <v>0.57938203532460364</v>
      </c>
      <c r="AR25" s="18">
        <v>2.980372284297895</v>
      </c>
      <c r="AS25" s="18">
        <v>2.1636813842424427</v>
      </c>
      <c r="AT25" s="18">
        <v>5.1440536685403373</v>
      </c>
      <c r="AU25" s="18">
        <v>57.668763100227991</v>
      </c>
      <c r="AV25" s="25"/>
      <c r="AW25" s="25">
        <v>2.0428017786522035E-2</v>
      </c>
      <c r="AX25" s="21">
        <v>7.6958262860344975E-3</v>
      </c>
      <c r="AY25" s="21">
        <v>3.6041617879473721E-2</v>
      </c>
      <c r="AZ25" s="21">
        <v>8.0570635611172513E-3</v>
      </c>
      <c r="BA25" s="21">
        <v>2.8936334922822236E-2</v>
      </c>
      <c r="BB25" s="21">
        <v>6.0525330325560617E-3</v>
      </c>
      <c r="BC25" s="21">
        <v>2.588163610559522E-2</v>
      </c>
      <c r="BD25" s="21">
        <v>1.0232020758489993E-2</v>
      </c>
      <c r="BE25" s="21">
        <v>2.1569746112818918E-2</v>
      </c>
      <c r="BF25" s="21">
        <v>2.0814545873917907E-2</v>
      </c>
      <c r="BG25" s="21">
        <v>1.4851638497514009E-2</v>
      </c>
      <c r="BH25" s="21">
        <v>2.4883366891825534E-2</v>
      </c>
      <c r="BI25" s="21">
        <v>1.3627145473915851E-2</v>
      </c>
      <c r="BJ25" s="21">
        <v>3.716502659338964E-2</v>
      </c>
      <c r="BK25" s="21">
        <v>6.9828022420433617E-3</v>
      </c>
      <c r="BL25" s="21">
        <v>4.6064274293830615E-2</v>
      </c>
      <c r="BM25" s="21">
        <v>6.4823964274723801E-3</v>
      </c>
      <c r="BN25" s="21">
        <v>4.4674876811530803E-2</v>
      </c>
      <c r="BO25" s="21">
        <v>1.0256410389644626E-2</v>
      </c>
      <c r="BP25" s="21">
        <v>1.5030657638647502E-2</v>
      </c>
      <c r="BQ25" s="21">
        <v>1.5884365211880459E-2</v>
      </c>
      <c r="BR25" s="21">
        <v>0</v>
      </c>
      <c r="BS25" s="21">
        <v>0.12271824263655319</v>
      </c>
      <c r="BT25" s="21">
        <v>3.1694266839687811E-2</v>
      </c>
      <c r="BU25" s="25">
        <v>1.1667857793286414</v>
      </c>
      <c r="BV25" s="21">
        <v>6.2561653307577181E-2</v>
      </c>
      <c r="BW25" s="25">
        <v>4.2707313903232151</v>
      </c>
      <c r="BX25" s="25">
        <v>3.7785366497107171</v>
      </c>
      <c r="BY25" s="25">
        <v>5.0042847238613256E-2</v>
      </c>
      <c r="BZ25" s="25">
        <v>0.974511108991713</v>
      </c>
      <c r="CA25" s="25">
        <v>1.6317809224973605E-2</v>
      </c>
      <c r="CB25" s="25">
        <v>3.9602094427357348E-2</v>
      </c>
      <c r="CC25" s="25">
        <v>1.9571814708844001E-2</v>
      </c>
      <c r="CD25" s="25">
        <v>9.1645494598334848E-2</v>
      </c>
      <c r="CE25" s="25">
        <v>3.8280694228786535E-2</v>
      </c>
      <c r="CF25" s="25">
        <v>0.13344018118453929</v>
      </c>
      <c r="CG25" s="25">
        <v>6.725956158823386E-2</v>
      </c>
      <c r="CH25" s="25">
        <v>0.3134579602655132</v>
      </c>
      <c r="CI25" s="25">
        <v>2.4659262420579239E-2</v>
      </c>
      <c r="CJ25" s="25">
        <v>4.3204118322231311E-2</v>
      </c>
      <c r="CK25" s="25">
        <v>1.8942236825499276E-3</v>
      </c>
      <c r="CL25" s="25">
        <v>1.1947325964231714E-2</v>
      </c>
      <c r="CM25" s="51">
        <v>0</v>
      </c>
      <c r="CN25" s="51">
        <v>0</v>
      </c>
      <c r="CO25" s="21">
        <v>3.409813209826755E-2</v>
      </c>
      <c r="CP25" s="21">
        <v>1.0526825537348511E-2</v>
      </c>
      <c r="CQ25" s="21">
        <v>8.0199726214551056E-2</v>
      </c>
      <c r="CR25" s="21">
        <v>0.1367594102403514</v>
      </c>
      <c r="CS25" s="21">
        <v>0.34186890862060004</v>
      </c>
      <c r="CT25" s="21">
        <v>7.4949385166295901E-2</v>
      </c>
      <c r="CU25" s="21">
        <v>2.9045332814749553E-2</v>
      </c>
      <c r="CV25" s="21">
        <v>1.1054669361851694E-2</v>
      </c>
      <c r="CW25" s="21">
        <v>8.3426054015809242E-2</v>
      </c>
      <c r="CX25" s="21">
        <v>1.3505599711758817E-2</v>
      </c>
      <c r="CY25" s="21">
        <v>5.6778610057749423E-2</v>
      </c>
      <c r="CZ25" s="21">
        <v>1.7426912198279482E-2</v>
      </c>
      <c r="DA25" s="21">
        <v>7.9599644877338949E-2</v>
      </c>
      <c r="DB25" s="21">
        <v>9.4867145520543192E-3</v>
      </c>
      <c r="DC25" s="21">
        <v>6.1414249480413019E-2</v>
      </c>
      <c r="DD25" s="21">
        <v>4.4878577674315294E-3</v>
      </c>
      <c r="DE25" s="21">
        <v>1.2936869875376136E-2</v>
      </c>
      <c r="DF25" s="21">
        <v>9.6930230163981741E-4</v>
      </c>
      <c r="DG25" s="21">
        <v>2.2425156029455902E-3</v>
      </c>
      <c r="DH25" s="51">
        <v>0</v>
      </c>
      <c r="DI25" s="21">
        <v>0.20516695676230035</v>
      </c>
      <c r="DJ25" s="21">
        <v>0.59586263342787849</v>
      </c>
      <c r="DK25" s="21">
        <v>0.24534267671322824</v>
      </c>
      <c r="DL25" s="21">
        <v>2.9042816778640685</v>
      </c>
      <c r="DM25" s="21">
        <v>1.1958196416466524</v>
      </c>
      <c r="DN25" s="21">
        <v>3.1836993825625068</v>
      </c>
      <c r="DO25" s="21">
        <v>4.5761517027199812</v>
      </c>
      <c r="DP25" s="21">
        <v>5.6107186045494508</v>
      </c>
      <c r="DQ25" s="21">
        <v>1.4364878427370192E-2</v>
      </c>
      <c r="DR25" s="21">
        <v>5.0574568309404381E-3</v>
      </c>
      <c r="DS25" s="21">
        <v>2.1097210938546506E-2</v>
      </c>
      <c r="DT25" s="21">
        <v>3.4397011312621024E-2</v>
      </c>
      <c r="DU25" s="21">
        <v>1.499786186525043E-2</v>
      </c>
      <c r="DV25" s="24">
        <v>6.9859100678537733E-2</v>
      </c>
      <c r="DW25" s="24">
        <v>2.0055318696190868E-2</v>
      </c>
      <c r="DX25" s="24">
        <v>0.35207098037837814</v>
      </c>
      <c r="DY25" s="24">
        <v>0.71089310852213095</v>
      </c>
      <c r="DZ25" s="24">
        <v>0.43602223835497539</v>
      </c>
      <c r="EA25" s="24">
        <v>0.27025988034159526</v>
      </c>
      <c r="EB25" s="24">
        <v>7.0015555399658563E-2</v>
      </c>
      <c r="EC25" s="24">
        <v>0.10282947737529215</v>
      </c>
      <c r="ED25" s="24">
        <v>0.16765375797074508</v>
      </c>
      <c r="EE25" s="24">
        <v>0.34049879074569583</v>
      </c>
      <c r="EF25" s="21">
        <v>0.46559102621520704</v>
      </c>
      <c r="EG25" s="21">
        <v>0.37720581698191225</v>
      </c>
      <c r="EH25" s="21">
        <v>0.28884516838858576</v>
      </c>
      <c r="EI25" s="21">
        <v>0.29383802066144832</v>
      </c>
      <c r="EJ25" s="21">
        <v>0.42582986969366254</v>
      </c>
      <c r="EK25" s="21">
        <v>0.15957371666471443</v>
      </c>
      <c r="EL25" s="21">
        <v>2.0108836186055301</v>
      </c>
      <c r="EM25" s="21">
        <v>0.87924160701982523</v>
      </c>
      <c r="EN25" s="21">
        <v>0.2406684161763285</v>
      </c>
      <c r="EO25" s="21">
        <v>0.29423083414517054</v>
      </c>
      <c r="EP25" s="21">
        <v>0.1707855523900314</v>
      </c>
      <c r="EQ25" s="21">
        <v>0.70568480271153056</v>
      </c>
      <c r="ER25" s="21">
        <v>0.20884941885905151</v>
      </c>
      <c r="ES25" s="21">
        <v>0.27820485754345203</v>
      </c>
      <c r="ET25" s="21">
        <v>0.15016883524080782</v>
      </c>
      <c r="EU25" s="21">
        <v>0.63722311164331136</v>
      </c>
      <c r="EV25" s="21">
        <v>2.5039820432735782E-2</v>
      </c>
      <c r="EW25" s="21">
        <v>6.7501885047991733E-2</v>
      </c>
      <c r="EX25" s="21">
        <v>9.2541705480727515E-2</v>
      </c>
      <c r="EY25" s="21">
        <v>1.4354496198355695</v>
      </c>
      <c r="EZ25" s="21">
        <v>0.53452450092808113</v>
      </c>
      <c r="FA25" s="21">
        <v>1.2225569055542331</v>
      </c>
      <c r="FB25" s="21">
        <v>1.3320834650308853</v>
      </c>
      <c r="FC25" s="21">
        <v>3.4944113225065134</v>
      </c>
      <c r="FD25" s="21">
        <v>2.8107973246743877E-2</v>
      </c>
      <c r="FE25" s="21">
        <v>4.3034620771036564E-2</v>
      </c>
      <c r="FF25" s="51">
        <v>0</v>
      </c>
      <c r="FG25" s="21">
        <v>2.9435713636208768E-2</v>
      </c>
      <c r="FH25" s="21">
        <v>0.11280119351494167</v>
      </c>
      <c r="FI25" s="21">
        <v>0.1051138438926968</v>
      </c>
      <c r="FJ25" s="21">
        <v>2.6934176581428444E-2</v>
      </c>
      <c r="FK25" s="21">
        <v>6.5356867301154628E-2</v>
      </c>
      <c r="FL25" s="25">
        <v>0.41078438894421077</v>
      </c>
      <c r="FM25" s="69" t="s">
        <v>12</v>
      </c>
      <c r="FN25" s="70" t="s">
        <v>400</v>
      </c>
      <c r="FO25" s="70" t="s">
        <v>400</v>
      </c>
      <c r="FP25" s="70" t="s">
        <v>400</v>
      </c>
      <c r="FQ25" s="70" t="s">
        <v>428</v>
      </c>
      <c r="FR25" s="70" t="s">
        <v>638</v>
      </c>
      <c r="FS25" s="45"/>
    </row>
    <row r="26" spans="1:175" ht="12.75" customHeight="1" x14ac:dyDescent="0.25">
      <c r="A26" s="7" t="s">
        <v>208</v>
      </c>
      <c r="B26" s="28" t="s">
        <v>11</v>
      </c>
      <c r="C26" s="28" t="s">
        <v>83</v>
      </c>
      <c r="D26" s="28">
        <v>2014</v>
      </c>
      <c r="E26" s="13" t="s">
        <v>285</v>
      </c>
      <c r="F26" s="28"/>
      <c r="G26" s="18">
        <v>76.398916666666679</v>
      </c>
      <c r="H26" s="18">
        <v>125.46003333333334</v>
      </c>
      <c r="I26" s="15">
        <v>1</v>
      </c>
      <c r="J26" s="19">
        <v>52</v>
      </c>
      <c r="K26" s="16">
        <v>290.95583889900001</v>
      </c>
      <c r="L26" s="17">
        <v>505.00436100000002</v>
      </c>
      <c r="M26" s="17">
        <v>1369.2281680000001</v>
      </c>
      <c r="N26" s="18">
        <v>0.84499999999999997</v>
      </c>
      <c r="O26" s="18">
        <v>9.8000000000000004E-2</v>
      </c>
      <c r="P26" s="14">
        <v>8.6224489795918355</v>
      </c>
      <c r="Q26" s="35">
        <v>12.9634</v>
      </c>
      <c r="R26" s="19">
        <v>-24.923999999999999</v>
      </c>
      <c r="S26" s="20">
        <v>-283.70880037114779</v>
      </c>
      <c r="T26" s="21" t="s">
        <v>38</v>
      </c>
      <c r="U26" s="18">
        <v>197.5</v>
      </c>
      <c r="V26" s="18">
        <v>148.30000000000001</v>
      </c>
      <c r="W26" s="18">
        <v>962</v>
      </c>
      <c r="X26" s="18">
        <v>61</v>
      </c>
      <c r="Y26" s="33">
        <v>3</v>
      </c>
      <c r="Z26" s="33">
        <v>55</v>
      </c>
      <c r="AA26" s="18">
        <v>26.4</v>
      </c>
      <c r="AB26" s="18">
        <v>0.8</v>
      </c>
      <c r="AC26" s="18">
        <v>26.3</v>
      </c>
      <c r="AD26" s="18">
        <v>0.7</v>
      </c>
      <c r="AE26" s="33">
        <v>23.2</v>
      </c>
      <c r="AF26" s="33">
        <v>3.5</v>
      </c>
      <c r="AG26" s="18">
        <v>0.41805422302942102</v>
      </c>
      <c r="AH26" s="18">
        <v>41.805422302942105</v>
      </c>
      <c r="AI26" s="18">
        <v>0.219273659341432</v>
      </c>
      <c r="AJ26" s="18">
        <v>0.20253745339186499</v>
      </c>
      <c r="AK26" s="18">
        <v>20.253745339186498</v>
      </c>
      <c r="AL26" s="18">
        <v>8.4576372789659696E-2</v>
      </c>
      <c r="AM26" s="18">
        <v>0.37940832357871301</v>
      </c>
      <c r="AN26" s="18">
        <v>37.940832357871301</v>
      </c>
      <c r="AO26" s="18">
        <v>0.17377750547141199</v>
      </c>
      <c r="AP26" s="14">
        <v>0.32636185931435746</v>
      </c>
      <c r="AQ26" s="14">
        <v>0.67363814068564254</v>
      </c>
      <c r="AR26" s="14">
        <v>3.5325581845986074</v>
      </c>
      <c r="AS26" s="14">
        <v>1.711441481161259</v>
      </c>
      <c r="AT26" s="14">
        <v>5.2439996657598664</v>
      </c>
      <c r="AU26" s="14">
        <v>62.059167642128607</v>
      </c>
      <c r="AV26" s="21"/>
      <c r="AW26" s="21"/>
      <c r="AX26" s="21"/>
      <c r="AY26" s="21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51"/>
      <c r="CN26" s="5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51">
        <v>0</v>
      </c>
      <c r="DQ26" s="24"/>
      <c r="DR26" s="24"/>
      <c r="DS26" s="24"/>
      <c r="DT26" s="24"/>
      <c r="DU26" s="24"/>
      <c r="DV26" s="24"/>
      <c r="EF26" s="25">
        <v>0.15933635318424041</v>
      </c>
      <c r="EG26" s="25">
        <v>9.4724422689138596E-2</v>
      </c>
      <c r="EH26" s="25">
        <v>0.14949754323246522</v>
      </c>
      <c r="EI26" s="25">
        <v>0.19045824554351481</v>
      </c>
      <c r="EJ26" s="25">
        <v>0.20655719507762421</v>
      </c>
      <c r="EK26" s="25">
        <v>1.8580261822737362E-2</v>
      </c>
      <c r="EL26" s="22">
        <v>0.81915402154972061</v>
      </c>
      <c r="EM26" s="22">
        <v>0.41559570244387639</v>
      </c>
      <c r="EN26" s="25">
        <v>0.10830613019474812</v>
      </c>
      <c r="EO26" s="25">
        <v>0.13011461701808205</v>
      </c>
      <c r="EP26" s="25">
        <v>3.693211093545911E-2</v>
      </c>
      <c r="EQ26" s="22">
        <v>0.2753528581482893</v>
      </c>
      <c r="ER26" s="25">
        <v>6.9360186430618143E-2</v>
      </c>
      <c r="ES26" s="25">
        <v>3.7504174693243998E-2</v>
      </c>
      <c r="ET26" s="25">
        <v>2.3136333110127649E-2</v>
      </c>
      <c r="EU26" s="22">
        <v>0.13000069423398977</v>
      </c>
      <c r="EV26" s="25">
        <v>1.4958509560831728E-2</v>
      </c>
      <c r="EW26" s="25">
        <v>2.955184741226274E-2</v>
      </c>
      <c r="EX26" s="22">
        <v>4.4510356973094467E-2</v>
      </c>
      <c r="EY26" s="22">
        <v>0.44986390935537357</v>
      </c>
      <c r="EZ26" s="22">
        <v>0.34401103851308285</v>
      </c>
      <c r="FA26" s="22">
        <v>1.2013596717389821</v>
      </c>
      <c r="FB26" s="22">
        <v>0.54071617484419376</v>
      </c>
      <c r="FC26" s="22">
        <v>3.6795912069293553</v>
      </c>
      <c r="FD26" s="53">
        <v>0</v>
      </c>
      <c r="FE26" s="53">
        <v>0</v>
      </c>
      <c r="FF26" s="53">
        <v>0</v>
      </c>
      <c r="FG26" s="25">
        <v>8.0667309524836608E-3</v>
      </c>
      <c r="FH26" s="25">
        <v>6.5760901359230364E-2</v>
      </c>
      <c r="FI26" s="25">
        <v>2.9381196815627387E-2</v>
      </c>
      <c r="FJ26" s="25">
        <v>4.7795170926675026E-3</v>
      </c>
      <c r="FK26" s="25">
        <v>1.4270862495403836E-2</v>
      </c>
      <c r="FL26" s="25">
        <v>0.12225920871541275</v>
      </c>
      <c r="FM26" s="69" t="s">
        <v>208</v>
      </c>
      <c r="FN26" s="70" t="s">
        <v>397</v>
      </c>
      <c r="FO26" s="70" t="s">
        <v>397</v>
      </c>
      <c r="FP26" s="70" t="s">
        <v>396</v>
      </c>
      <c r="FQ26" s="70" t="s">
        <v>392</v>
      </c>
      <c r="FS26" s="45"/>
    </row>
    <row r="27" spans="1:175" s="44" customFormat="1" ht="12.75" customHeight="1" x14ac:dyDescent="0.25">
      <c r="A27" s="7" t="s">
        <v>209</v>
      </c>
      <c r="B27" s="28" t="s">
        <v>11</v>
      </c>
      <c r="C27" s="28" t="s">
        <v>83</v>
      </c>
      <c r="D27" s="28">
        <v>2014</v>
      </c>
      <c r="E27" s="28" t="s">
        <v>285</v>
      </c>
      <c r="F27" s="28"/>
      <c r="G27" s="18">
        <v>76.455916666666653</v>
      </c>
      <c r="H27" s="18">
        <v>126.21108333333335</v>
      </c>
      <c r="I27" s="19">
        <v>1</v>
      </c>
      <c r="J27" s="19">
        <v>51</v>
      </c>
      <c r="K27" s="16">
        <v>300.23013876099998</v>
      </c>
      <c r="L27" s="17">
        <v>506.74899499999998</v>
      </c>
      <c r="M27" s="17">
        <v>1351.95343</v>
      </c>
      <c r="N27" s="18">
        <v>0.65500000000000003</v>
      </c>
      <c r="O27" s="18">
        <v>0.08</v>
      </c>
      <c r="P27" s="18">
        <v>8.1875</v>
      </c>
      <c r="Q27" s="35">
        <v>15.213699999999999</v>
      </c>
      <c r="R27" s="19">
        <v>-23.853999999999999</v>
      </c>
      <c r="S27" s="31">
        <v>-289.6977072425895</v>
      </c>
      <c r="T27" s="21" t="s">
        <v>39</v>
      </c>
      <c r="U27" s="18">
        <v>197.5</v>
      </c>
      <c r="V27" s="18">
        <v>148.30000000000001</v>
      </c>
      <c r="W27" s="18">
        <v>962</v>
      </c>
      <c r="X27" s="18">
        <v>61</v>
      </c>
      <c r="Y27" s="33">
        <v>3</v>
      </c>
      <c r="Z27" s="33">
        <v>55</v>
      </c>
      <c r="AA27" s="18">
        <v>26.4</v>
      </c>
      <c r="AB27" s="18">
        <v>0.8</v>
      </c>
      <c r="AC27" s="18">
        <v>26.3</v>
      </c>
      <c r="AD27" s="18">
        <v>0.7</v>
      </c>
      <c r="AE27" s="33">
        <v>23.2</v>
      </c>
      <c r="AF27" s="33">
        <v>3.5</v>
      </c>
      <c r="AG27" s="18">
        <v>0.30084059192169799</v>
      </c>
      <c r="AH27" s="18">
        <v>30.0840591921698</v>
      </c>
      <c r="AI27" s="18">
        <v>0.18266866859265299</v>
      </c>
      <c r="AJ27" s="18">
        <v>0.224891445604462</v>
      </c>
      <c r="AK27" s="18">
        <v>22.489144560446199</v>
      </c>
      <c r="AL27" s="18">
        <v>7.8782560864118001E-2</v>
      </c>
      <c r="AM27" s="18">
        <v>0.47426796247384001</v>
      </c>
      <c r="AN27" s="18">
        <v>47.426796247384004</v>
      </c>
      <c r="AO27" s="18">
        <v>0.137912338365061</v>
      </c>
      <c r="AP27" s="18">
        <v>0.42776819663243665</v>
      </c>
      <c r="AQ27" s="18">
        <v>0.5722318033675633</v>
      </c>
      <c r="AR27" s="18">
        <v>1.970505877087122</v>
      </c>
      <c r="AS27" s="18">
        <v>1.4730389687092262</v>
      </c>
      <c r="AT27" s="18">
        <v>3.4435448457963482</v>
      </c>
      <c r="AU27" s="18">
        <v>52.573203752615996</v>
      </c>
      <c r="AV27" s="21"/>
      <c r="AW27" s="21"/>
      <c r="AX27" s="21">
        <v>0</v>
      </c>
      <c r="AY27" s="21">
        <v>2.3726419087146439E-3</v>
      </c>
      <c r="AZ27" s="21">
        <v>4.3798774619827037E-3</v>
      </c>
      <c r="BA27" s="21">
        <v>4.1954385886426356E-3</v>
      </c>
      <c r="BB27" s="21">
        <v>7.2378198651481315E-3</v>
      </c>
      <c r="BC27" s="21">
        <v>5.2906933796397363E-3</v>
      </c>
      <c r="BD27" s="21">
        <v>9.4175449917100959E-3</v>
      </c>
      <c r="BE27" s="21">
        <v>7.8861950919916542E-3</v>
      </c>
      <c r="BF27" s="21">
        <v>2.2513440494979768E-2</v>
      </c>
      <c r="BG27" s="21">
        <v>1.2161684368948392E-2</v>
      </c>
      <c r="BH27" s="21">
        <v>2.5249654108434536E-2</v>
      </c>
      <c r="BI27" s="21">
        <v>1.1949911943937233E-2</v>
      </c>
      <c r="BJ27" s="21">
        <v>5.0161264804319032E-2</v>
      </c>
      <c r="BK27" s="21">
        <v>4.7989485224660495E-3</v>
      </c>
      <c r="BL27" s="21">
        <v>5.8088456006035356E-2</v>
      </c>
      <c r="BM27" s="21">
        <v>5.6754964874140617E-3</v>
      </c>
      <c r="BN27" s="21">
        <v>5.6895055665371133E-2</v>
      </c>
      <c r="BO27" s="21">
        <v>1.0541110386333933E-2</v>
      </c>
      <c r="BP27" s="21">
        <v>2.488137735938729E-2</v>
      </c>
      <c r="BQ27" s="51">
        <v>0</v>
      </c>
      <c r="BR27" s="51">
        <v>0</v>
      </c>
      <c r="BS27" s="21">
        <v>0.10768498716928236</v>
      </c>
      <c r="BT27" s="21">
        <v>4.0793078128288411E-2</v>
      </c>
      <c r="BU27" s="21">
        <v>11.858652102545342</v>
      </c>
      <c r="BV27" s="21">
        <v>0.19503853301365265</v>
      </c>
      <c r="BW27" s="21">
        <v>2.5790558789168223</v>
      </c>
      <c r="BX27" s="21">
        <v>2.9619445712728756</v>
      </c>
      <c r="BY27" s="21">
        <v>4.2845904767464527E-2</v>
      </c>
      <c r="BZ27" s="21" t="s">
        <v>431</v>
      </c>
      <c r="CA27" s="21">
        <v>1.3480340290016487E-2</v>
      </c>
      <c r="CB27" s="21">
        <v>4.3587229834922601E-2</v>
      </c>
      <c r="CC27" s="21">
        <v>1.7159599674966268E-2</v>
      </c>
      <c r="CD27" s="21">
        <v>6.966767787173625E-2</v>
      </c>
      <c r="CE27" s="21">
        <v>3.0575118711277407E-2</v>
      </c>
      <c r="CF27" s="21">
        <v>0.13809013253567787</v>
      </c>
      <c r="CG27" s="21">
        <v>3.0705347215801683E-2</v>
      </c>
      <c r="CH27" s="21">
        <v>0.11136388049005179</v>
      </c>
      <c r="CI27" s="21">
        <v>2.4151181300913514E-2</v>
      </c>
      <c r="CJ27" s="21">
        <v>5.4951958930302539E-2</v>
      </c>
      <c r="CK27" s="21">
        <v>9.6155963285288366E-3</v>
      </c>
      <c r="CL27" s="21">
        <v>3.5353303322924204E-2</v>
      </c>
      <c r="CM27" s="51">
        <v>0</v>
      </c>
      <c r="CN27" s="51">
        <v>0</v>
      </c>
      <c r="CO27" s="21">
        <v>7.5337649922120914E-2</v>
      </c>
      <c r="CP27" s="21">
        <v>4.7927619580051033E-2</v>
      </c>
      <c r="CQ27" s="21">
        <v>0.13002046837333162</v>
      </c>
      <c r="CR27" s="21" t="s">
        <v>431</v>
      </c>
      <c r="CS27" s="21">
        <v>0.33405895326583773</v>
      </c>
      <c r="CT27" s="21">
        <v>1.5436087783441051E-2</v>
      </c>
      <c r="CU27" s="21">
        <v>3.4745196153529639E-2</v>
      </c>
      <c r="CV27" s="21">
        <v>1.3949721244786981E-2</v>
      </c>
      <c r="CW27" s="21">
        <v>0.11066466089025877</v>
      </c>
      <c r="CX27" s="21">
        <v>1.8807962682140623E-2</v>
      </c>
      <c r="CY27" s="21">
        <v>7.5806230561727861E-2</v>
      </c>
      <c r="CZ27" s="21">
        <v>1.983373722763708E-2</v>
      </c>
      <c r="DA27" s="21">
        <v>0.10845170678041746</v>
      </c>
      <c r="DB27" s="21">
        <v>1.4509093119341204E-2</v>
      </c>
      <c r="DC27" s="21">
        <v>9.3133589243497822E-2</v>
      </c>
      <c r="DD27" s="21">
        <v>8.2193739935056062E-3</v>
      </c>
      <c r="DE27" s="21">
        <v>2.3115270302036667E-2</v>
      </c>
      <c r="DF27" s="21">
        <v>3.399781742412128E-3</v>
      </c>
      <c r="DG27" s="21">
        <v>7.4494046725279489E-3</v>
      </c>
      <c r="DH27" s="51">
        <v>0</v>
      </c>
      <c r="DI27" s="21">
        <v>0.2482412752836986</v>
      </c>
      <c r="DJ27" s="21">
        <v>0.40423140012420039</v>
      </c>
      <c r="DK27" s="21">
        <v>0.35391818764310373</v>
      </c>
      <c r="DL27" s="21">
        <v>1.6283810968269921</v>
      </c>
      <c r="DM27" s="21">
        <v>1.4257024229296031</v>
      </c>
      <c r="DN27" s="21">
        <v>5.650385262663967</v>
      </c>
      <c r="DO27" s="21">
        <v>4.4222494555021337</v>
      </c>
      <c r="DP27" s="21">
        <v>5.7274262637734008</v>
      </c>
      <c r="DQ27" s="21">
        <v>4.4243932671526869E-2</v>
      </c>
      <c r="DR27" s="21">
        <v>8.1272235126435E-3</v>
      </c>
      <c r="DS27" s="21">
        <v>3.142290252784255E-2</v>
      </c>
      <c r="DT27" s="21">
        <v>6.6970850161425802E-2</v>
      </c>
      <c r="DU27" s="21">
        <v>1.7744594312496371E-2</v>
      </c>
      <c r="DV27" s="24">
        <v>0.14263768536079524</v>
      </c>
      <c r="DW27" s="24">
        <v>2.5871817825139871E-2</v>
      </c>
      <c r="DX27" s="24">
        <v>0.18369125486608845</v>
      </c>
      <c r="DY27" s="24">
        <v>0.56470258585353827</v>
      </c>
      <c r="DZ27" s="24">
        <v>0.26495996795210147</v>
      </c>
      <c r="EA27" s="24">
        <v>0.18034269277780829</v>
      </c>
      <c r="EB27" s="24">
        <v>0.17822955759860398</v>
      </c>
      <c r="EC27" s="24">
        <v>0.12658210239989859</v>
      </c>
      <c r="ED27" s="24">
        <v>0.26978128469928792</v>
      </c>
      <c r="EE27" s="24">
        <v>0.57459294469779054</v>
      </c>
      <c r="EF27" s="25">
        <v>0.4732616510739433</v>
      </c>
      <c r="EG27" s="25">
        <v>0.12094668423435972</v>
      </c>
      <c r="EH27" s="25">
        <v>0.20165580034062433</v>
      </c>
      <c r="EI27" s="25">
        <v>0.3211134532592485</v>
      </c>
      <c r="EJ27" s="25">
        <v>0.33637808007720732</v>
      </c>
      <c r="EK27" s="25">
        <v>3.4776702718925231E-2</v>
      </c>
      <c r="EL27" s="21">
        <v>1.4881323717043085</v>
      </c>
      <c r="EM27" s="21">
        <v>0.69226823605538101</v>
      </c>
      <c r="EN27" s="25">
        <v>0.18690721429670148</v>
      </c>
      <c r="EO27" s="25">
        <v>0.21214447403033607</v>
      </c>
      <c r="EP27" s="25">
        <v>7.2971022766888161E-2</v>
      </c>
      <c r="EQ27" s="21">
        <v>0.47202271109392568</v>
      </c>
      <c r="ER27" s="25">
        <v>7.9319122105499587E-2</v>
      </c>
      <c r="ES27" s="25">
        <v>4.7610564999828998E-2</v>
      </c>
      <c r="ET27" s="25">
        <v>3.6236678401577439E-2</v>
      </c>
      <c r="EU27" s="21">
        <v>0.16316636550690602</v>
      </c>
      <c r="EV27" s="25">
        <v>1.6506267272688439E-2</v>
      </c>
      <c r="EW27" s="25">
        <v>2.0113193574132542E-2</v>
      </c>
      <c r="EX27" s="21">
        <v>3.6619460846820981E-2</v>
      </c>
      <c r="EY27" s="21">
        <v>0.67180853744765268</v>
      </c>
      <c r="EZ27" s="21">
        <v>0.25623064609341029</v>
      </c>
      <c r="FA27" s="21">
        <v>1.1350256052373253</v>
      </c>
      <c r="FB27" s="21">
        <v>0.60024069525761836</v>
      </c>
      <c r="FC27" s="21">
        <v>7.9158406400710843</v>
      </c>
      <c r="FD27" s="25">
        <v>7.2140586312032743E-3</v>
      </c>
      <c r="FE27" s="53">
        <v>0</v>
      </c>
      <c r="FF27" s="53">
        <v>0</v>
      </c>
      <c r="FG27" s="25">
        <v>3.7586199867322184E-3</v>
      </c>
      <c r="FH27" s="25">
        <v>4.9191468065059418E-2</v>
      </c>
      <c r="FI27" s="25">
        <v>1.3375376669678486E-2</v>
      </c>
      <c r="FJ27" s="25">
        <v>2.7445290959885091E-3</v>
      </c>
      <c r="FK27" s="25">
        <v>8.5848285703501032E-3</v>
      </c>
      <c r="FL27" s="25">
        <v>8.4868881019012007E-2</v>
      </c>
      <c r="FM27" s="69" t="s">
        <v>209</v>
      </c>
      <c r="FN27" s="70" t="s">
        <v>397</v>
      </c>
      <c r="FO27" s="70" t="s">
        <v>397</v>
      </c>
      <c r="FP27" s="70" t="s">
        <v>396</v>
      </c>
      <c r="FQ27" s="70" t="s">
        <v>392</v>
      </c>
      <c r="FR27" s="70" t="s">
        <v>392</v>
      </c>
      <c r="FS27" s="45"/>
    </row>
    <row r="28" spans="1:175" ht="12.75" customHeight="1" x14ac:dyDescent="0.25">
      <c r="A28" s="7" t="s">
        <v>210</v>
      </c>
      <c r="B28" s="28" t="s">
        <v>11</v>
      </c>
      <c r="C28" s="28" t="s">
        <v>83</v>
      </c>
      <c r="D28" s="28">
        <v>2014</v>
      </c>
      <c r="E28" s="13" t="s">
        <v>285</v>
      </c>
      <c r="F28" s="28"/>
      <c r="G28" s="18">
        <v>76.453780000000009</v>
      </c>
      <c r="H28" s="18">
        <v>126.74155166666667</v>
      </c>
      <c r="I28" s="15">
        <v>1</v>
      </c>
      <c r="J28" s="19">
        <v>52</v>
      </c>
      <c r="K28" s="16">
        <v>302.99512889499999</v>
      </c>
      <c r="L28" s="17">
        <v>504.00118300000003</v>
      </c>
      <c r="M28" s="17">
        <v>1338.602862</v>
      </c>
      <c r="N28" s="18">
        <v>0.627</v>
      </c>
      <c r="O28" s="18">
        <v>0.08</v>
      </c>
      <c r="P28" s="14">
        <v>7.8374999999999995</v>
      </c>
      <c r="Q28" s="35">
        <v>11.9152</v>
      </c>
      <c r="R28" s="19">
        <v>-23.815999999999999</v>
      </c>
      <c r="S28" s="20">
        <v>-311.78429612967238</v>
      </c>
      <c r="T28" s="21" t="s">
        <v>40</v>
      </c>
      <c r="U28" s="18">
        <v>197.5</v>
      </c>
      <c r="V28" s="18">
        <v>148.30000000000001</v>
      </c>
      <c r="W28" s="18">
        <v>962</v>
      </c>
      <c r="X28" s="18">
        <v>61</v>
      </c>
      <c r="Y28" s="33">
        <v>3</v>
      </c>
      <c r="Z28" s="33">
        <v>55</v>
      </c>
      <c r="AA28" s="18">
        <v>26.4</v>
      </c>
      <c r="AB28" s="18">
        <v>0.8</v>
      </c>
      <c r="AC28" s="18">
        <v>26.3</v>
      </c>
      <c r="AD28" s="18">
        <v>0.7</v>
      </c>
      <c r="AE28" s="33">
        <v>23.2</v>
      </c>
      <c r="AF28" s="33">
        <v>3.5</v>
      </c>
      <c r="AG28" s="18">
        <v>0.28319959756177798</v>
      </c>
      <c r="AH28" s="18">
        <v>28.319959756177798</v>
      </c>
      <c r="AI28" s="18">
        <v>0.17650341003072101</v>
      </c>
      <c r="AJ28" s="18">
        <v>0.250155702315565</v>
      </c>
      <c r="AK28" s="18">
        <v>25.015570231556499</v>
      </c>
      <c r="AL28" s="18">
        <v>7.9151935463022696E-2</v>
      </c>
      <c r="AM28" s="18">
        <v>0.46664470012265702</v>
      </c>
      <c r="AN28" s="18">
        <v>46.664470012265703</v>
      </c>
      <c r="AO28" s="18">
        <v>0.13056938195541601</v>
      </c>
      <c r="AP28" s="14">
        <v>0.46902262408022177</v>
      </c>
      <c r="AQ28" s="14">
        <v>0.53097737591977823</v>
      </c>
      <c r="AR28" s="14">
        <v>1.7756614767123478</v>
      </c>
      <c r="AS28" s="14">
        <v>1.5684762535185923</v>
      </c>
      <c r="AT28" s="14">
        <v>3.3441377302309401</v>
      </c>
      <c r="AU28" s="14">
        <v>53.33552998773429</v>
      </c>
      <c r="AW28" s="21"/>
      <c r="AX28" s="21"/>
      <c r="AY28" s="21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51"/>
      <c r="CN28" s="5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Q28" s="24"/>
      <c r="DR28" s="24"/>
      <c r="DS28" s="24"/>
      <c r="DT28" s="24"/>
      <c r="DU28" s="24"/>
      <c r="DV28" s="24"/>
      <c r="EF28" s="25">
        <v>0.48008947463977153</v>
      </c>
      <c r="EG28" s="25">
        <v>0.17899028485505911</v>
      </c>
      <c r="EH28" s="25">
        <v>0.20393754170245687</v>
      </c>
      <c r="EI28" s="25">
        <v>0.31414559941721437</v>
      </c>
      <c r="EJ28" s="25">
        <v>0.375469554952852</v>
      </c>
      <c r="EK28" s="25">
        <v>3.627888633923642E-2</v>
      </c>
      <c r="EL28" s="22">
        <v>1.5889113419065903</v>
      </c>
      <c r="EM28" s="22">
        <v>0.72589404070930275</v>
      </c>
      <c r="EN28" s="25">
        <v>0.18770684737334942</v>
      </c>
      <c r="EO28" s="25">
        <v>0.21515003131483082</v>
      </c>
      <c r="EP28" s="25">
        <v>7.7617435104692323E-2</v>
      </c>
      <c r="EQ28" s="22">
        <v>0.48047431379287253</v>
      </c>
      <c r="ER28" s="25">
        <v>8.5778360775249085E-2</v>
      </c>
      <c r="ES28" s="25">
        <v>4.9709557226873285E-2</v>
      </c>
      <c r="ET28" s="25">
        <v>4.0698648319346366E-2</v>
      </c>
      <c r="EU28" s="22">
        <v>0.17618656632146873</v>
      </c>
      <c r="EV28" s="25">
        <v>2.1011788024657141E-2</v>
      </c>
      <c r="EW28" s="25">
        <v>2.6478921954670418E-2</v>
      </c>
      <c r="EX28" s="22">
        <v>4.7490709979327556E-2</v>
      </c>
      <c r="EY28" s="22">
        <v>0.70415159009366879</v>
      </c>
      <c r="EZ28" s="22">
        <v>0.37252831153887644</v>
      </c>
      <c r="FA28" s="22">
        <v>1.1462023592932487</v>
      </c>
      <c r="FB28" s="22">
        <v>0.57951162481548291</v>
      </c>
      <c r="FC28" s="22">
        <v>7.1993069648418091</v>
      </c>
      <c r="FD28" s="25">
        <v>8.780250878183694E-3</v>
      </c>
      <c r="FE28" s="53">
        <v>0</v>
      </c>
      <c r="FF28" s="53">
        <v>0</v>
      </c>
      <c r="FG28" s="25">
        <v>5.9442454616514158E-3</v>
      </c>
      <c r="FH28" s="25">
        <v>4.627547077882177E-2</v>
      </c>
      <c r="FI28" s="25">
        <v>2.2224091056656115E-2</v>
      </c>
      <c r="FJ28" s="25">
        <v>3.6385954693764913E-3</v>
      </c>
      <c r="FK28" s="25">
        <v>1.0945592834093805E-2</v>
      </c>
      <c r="FL28" s="25">
        <v>9.7808246478783278E-2</v>
      </c>
      <c r="FM28" s="69" t="s">
        <v>210</v>
      </c>
      <c r="FN28" s="70" t="s">
        <v>397</v>
      </c>
      <c r="FO28" s="70" t="s">
        <v>397</v>
      </c>
      <c r="FP28" s="70" t="s">
        <v>396</v>
      </c>
      <c r="FQ28" s="70" t="s">
        <v>392</v>
      </c>
      <c r="FS28" s="45"/>
    </row>
    <row r="29" spans="1:175" ht="12.75" customHeight="1" x14ac:dyDescent="0.25">
      <c r="A29" s="7" t="s">
        <v>211</v>
      </c>
      <c r="B29" s="28" t="s">
        <v>11</v>
      </c>
      <c r="C29" s="28" t="s">
        <v>83</v>
      </c>
      <c r="D29" s="28">
        <v>2014</v>
      </c>
      <c r="E29" s="13" t="s">
        <v>285</v>
      </c>
      <c r="F29" s="28"/>
      <c r="G29" s="18">
        <v>76.125950000000003</v>
      </c>
      <c r="H29" s="18">
        <v>127.19029999999999</v>
      </c>
      <c r="I29" s="15">
        <v>1</v>
      </c>
      <c r="J29" s="19">
        <v>46</v>
      </c>
      <c r="K29" s="16">
        <v>271.32976680799999</v>
      </c>
      <c r="L29" s="17">
        <v>466.12195100000002</v>
      </c>
      <c r="M29" s="17">
        <v>1317.144194</v>
      </c>
      <c r="N29" s="18">
        <v>0.47599999999999998</v>
      </c>
      <c r="O29" s="18">
        <v>0.06</v>
      </c>
      <c r="P29" s="14">
        <v>7.9333333333333336</v>
      </c>
      <c r="Q29" s="35">
        <v>9.2928999999999995</v>
      </c>
      <c r="R29" s="19">
        <v>-24.155999999999999</v>
      </c>
      <c r="S29" s="20">
        <v>-315.46592360938007</v>
      </c>
      <c r="T29" s="21" t="s">
        <v>41</v>
      </c>
      <c r="U29" s="18">
        <v>197.5</v>
      </c>
      <c r="V29" s="18">
        <v>148.30000000000001</v>
      </c>
      <c r="W29" s="18">
        <v>962</v>
      </c>
      <c r="X29" s="18">
        <v>61</v>
      </c>
      <c r="Y29" s="33">
        <v>3</v>
      </c>
      <c r="Z29" s="33">
        <v>55</v>
      </c>
      <c r="AA29" s="18">
        <v>26.4</v>
      </c>
      <c r="AB29" s="18">
        <v>0.8</v>
      </c>
      <c r="AC29" s="18">
        <v>26.3</v>
      </c>
      <c r="AD29" s="18">
        <v>0.7</v>
      </c>
      <c r="AE29" s="33">
        <v>23.2</v>
      </c>
      <c r="AF29" s="33">
        <v>3.5</v>
      </c>
      <c r="AG29" s="18">
        <v>0.31371923511134597</v>
      </c>
      <c r="AH29" s="18">
        <v>31.371923511134597</v>
      </c>
      <c r="AI29" s="18">
        <v>0.189791663276586</v>
      </c>
      <c r="AJ29" s="18">
        <v>0.24766253084405501</v>
      </c>
      <c r="AK29" s="18">
        <v>24.766253084405502</v>
      </c>
      <c r="AL29" s="18">
        <v>8.3085487819907003E-2</v>
      </c>
      <c r="AM29" s="18">
        <v>0.43861823404460099</v>
      </c>
      <c r="AN29" s="18">
        <v>43.861823404460097</v>
      </c>
      <c r="AO29" s="18">
        <v>0.140663790768942</v>
      </c>
      <c r="AP29" s="14">
        <v>0.44116596915570389</v>
      </c>
      <c r="AQ29" s="14">
        <v>0.55883403084429606</v>
      </c>
      <c r="AR29" s="14">
        <v>1.4933035591300068</v>
      </c>
      <c r="AS29" s="14">
        <v>1.1788736468177019</v>
      </c>
      <c r="AT29" s="14">
        <v>2.6721772059477087</v>
      </c>
      <c r="AU29" s="14">
        <v>56.138176595540102</v>
      </c>
      <c r="AW29" s="21"/>
      <c r="AX29" s="21"/>
      <c r="AY29" s="21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51"/>
      <c r="CN29" s="5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Q29" s="24"/>
      <c r="DR29" s="24"/>
      <c r="DS29" s="24"/>
      <c r="DT29" s="24"/>
      <c r="DU29" s="24"/>
      <c r="DV29" s="24"/>
      <c r="EF29" s="25">
        <v>0.49458770016273446</v>
      </c>
      <c r="EG29" s="25">
        <v>0.17165479929375471</v>
      </c>
      <c r="EH29" s="25">
        <v>0.21922517382715884</v>
      </c>
      <c r="EI29" s="25">
        <v>0.40641260171724203</v>
      </c>
      <c r="EJ29" s="25">
        <v>0.39441525494405621</v>
      </c>
      <c r="EK29" s="25">
        <v>3.1243458013695682E-2</v>
      </c>
      <c r="EL29" s="22">
        <v>1.717538987958642</v>
      </c>
      <c r="EM29" s="22">
        <v>0.83207131467499396</v>
      </c>
      <c r="EN29" s="25">
        <v>0.21502847772391237</v>
      </c>
      <c r="EO29" s="25">
        <v>0.24339710150476679</v>
      </c>
      <c r="EP29" s="25">
        <v>6.6811444508528037E-2</v>
      </c>
      <c r="EQ29" s="22">
        <v>0.52523702373720715</v>
      </c>
      <c r="ER29" s="25">
        <v>8.2126533761471346E-2</v>
      </c>
      <c r="ES29" s="25">
        <v>5.432734936414086E-2</v>
      </c>
      <c r="ET29" s="25">
        <v>3.0209680254188638E-2</v>
      </c>
      <c r="EU29" s="22">
        <v>0.16666356337980084</v>
      </c>
      <c r="EV29" s="25">
        <v>2.287890892217968E-2</v>
      </c>
      <c r="EW29" s="25">
        <v>2.3758015387752157E-2</v>
      </c>
      <c r="EX29" s="22">
        <v>4.663692430993184E-2</v>
      </c>
      <c r="EY29" s="22">
        <v>0.7385375114269398</v>
      </c>
      <c r="EZ29" s="22">
        <v>0.32681397452217514</v>
      </c>
      <c r="FA29" s="22">
        <v>1.1319296126779941</v>
      </c>
      <c r="FB29" s="22">
        <v>0.6615078815079356</v>
      </c>
      <c r="FC29" s="22">
        <v>5.7240730397785704</v>
      </c>
      <c r="FD29" s="25">
        <v>0</v>
      </c>
      <c r="FE29" s="53">
        <v>0</v>
      </c>
      <c r="FF29" s="53">
        <v>0</v>
      </c>
      <c r="FG29" s="25">
        <v>8.3282974927884612E-3</v>
      </c>
      <c r="FH29" s="25">
        <v>6.3600071907893185E-2</v>
      </c>
      <c r="FI29" s="25">
        <v>2.9750264310944071E-2</v>
      </c>
      <c r="FJ29" s="25">
        <v>6.7056425580412343E-3</v>
      </c>
      <c r="FK29" s="25">
        <v>2.0638799832714397E-2</v>
      </c>
      <c r="FL29" s="25">
        <v>0.12902307610238134</v>
      </c>
      <c r="FM29" s="69" t="s">
        <v>211</v>
      </c>
      <c r="FN29" s="70" t="s">
        <v>397</v>
      </c>
      <c r="FO29" s="70" t="s">
        <v>397</v>
      </c>
      <c r="FP29" s="70" t="s">
        <v>396</v>
      </c>
      <c r="FQ29" s="70" t="s">
        <v>392</v>
      </c>
      <c r="FS29" s="45"/>
    </row>
    <row r="30" spans="1:175" s="44" customFormat="1" ht="12.75" customHeight="1" x14ac:dyDescent="0.25">
      <c r="A30" s="34" t="s">
        <v>13</v>
      </c>
      <c r="B30" s="28" t="s">
        <v>11</v>
      </c>
      <c r="C30" s="28" t="s">
        <v>83</v>
      </c>
      <c r="D30" s="28">
        <v>2014</v>
      </c>
      <c r="E30" s="28" t="s">
        <v>285</v>
      </c>
      <c r="F30" s="28"/>
      <c r="G30" s="18">
        <v>76.170599999999993</v>
      </c>
      <c r="H30" s="18">
        <v>129.33306666666667</v>
      </c>
      <c r="I30" s="19">
        <v>1</v>
      </c>
      <c r="J30" s="19">
        <v>56</v>
      </c>
      <c r="K30" s="16">
        <v>297.26723950100001</v>
      </c>
      <c r="L30" s="17">
        <v>467.39635299999998</v>
      </c>
      <c r="M30" s="17">
        <v>1263.9943390000001</v>
      </c>
      <c r="N30" s="18">
        <v>1.5780000000000001</v>
      </c>
      <c r="O30" s="18">
        <v>0.20899999999999999</v>
      </c>
      <c r="P30" s="18">
        <v>7.5502392344497613</v>
      </c>
      <c r="Q30" s="18">
        <v>21.7</v>
      </c>
      <c r="R30" s="19">
        <v>-24.963000000000001</v>
      </c>
      <c r="S30" s="31">
        <v>-333.28151416585717</v>
      </c>
      <c r="T30" s="21" t="s">
        <v>84</v>
      </c>
      <c r="U30" s="18">
        <v>197.5</v>
      </c>
      <c r="V30" s="18">
        <v>148.30000000000001</v>
      </c>
      <c r="W30" s="18">
        <v>962</v>
      </c>
      <c r="X30" s="18">
        <v>61</v>
      </c>
      <c r="Y30" s="33">
        <v>3</v>
      </c>
      <c r="Z30" s="33">
        <v>55</v>
      </c>
      <c r="AA30" s="18">
        <v>26.4</v>
      </c>
      <c r="AB30" s="18">
        <v>0.8</v>
      </c>
      <c r="AC30" s="18">
        <v>26.3</v>
      </c>
      <c r="AD30" s="18">
        <v>0.7</v>
      </c>
      <c r="AE30" s="33">
        <v>23.2</v>
      </c>
      <c r="AF30" s="33">
        <v>3.5</v>
      </c>
      <c r="AG30" s="18">
        <v>0.39810396147208599</v>
      </c>
      <c r="AH30" s="18">
        <v>39.8103961472086</v>
      </c>
      <c r="AI30" s="18">
        <v>0.21632735543599099</v>
      </c>
      <c r="AJ30" s="18">
        <v>0.25149090556978898</v>
      </c>
      <c r="AK30" s="18">
        <v>25.149090556978898</v>
      </c>
      <c r="AL30" s="18">
        <v>9.1571752853862903E-2</v>
      </c>
      <c r="AM30" s="18">
        <v>0.35040513295812697</v>
      </c>
      <c r="AN30" s="18">
        <v>35.040513295812694</v>
      </c>
      <c r="AO30" s="18">
        <v>0.16228764318196601</v>
      </c>
      <c r="AP30" s="18">
        <v>0.38715038915721156</v>
      </c>
      <c r="AQ30" s="18">
        <v>0.61284961084278844</v>
      </c>
      <c r="AR30" s="18">
        <v>6.2820805120295171</v>
      </c>
      <c r="AS30" s="18">
        <v>3.9685264898912704</v>
      </c>
      <c r="AT30" s="18">
        <v>10.250607001920788</v>
      </c>
      <c r="AU30" s="18">
        <v>64.959486704187498</v>
      </c>
      <c r="AV30" s="25"/>
      <c r="AW30" s="25">
        <v>2.7294746776552899E-3</v>
      </c>
      <c r="AX30" s="25">
        <v>7.9358806855978048E-4</v>
      </c>
      <c r="AY30" s="25">
        <v>6.8720468519106953E-3</v>
      </c>
      <c r="AZ30" s="25">
        <v>2.7199769445301679E-3</v>
      </c>
      <c r="BA30" s="25">
        <v>1.0782733889545664E-2</v>
      </c>
      <c r="BB30" s="25">
        <v>5.0688667635616037E-3</v>
      </c>
      <c r="BC30" s="25">
        <v>1.5451304273926481E-2</v>
      </c>
      <c r="BD30" s="25">
        <v>6.8426055795706179E-3</v>
      </c>
      <c r="BE30" s="25">
        <v>1.6466239435349781E-2</v>
      </c>
      <c r="BF30" s="25">
        <v>1.6526141376693705E-2</v>
      </c>
      <c r="BG30" s="25">
        <v>1.2716682495317419E-2</v>
      </c>
      <c r="BH30" s="25">
        <v>2.1179435314373957E-2</v>
      </c>
      <c r="BI30" s="25">
        <v>1.1670311263959093E-2</v>
      </c>
      <c r="BJ30" s="25">
        <v>3.826380066061031E-2</v>
      </c>
      <c r="BK30" s="25">
        <v>8.8899096012593423E-3</v>
      </c>
      <c r="BL30" s="25">
        <v>4.3894898266873837E-2</v>
      </c>
      <c r="BM30" s="25">
        <v>9.3865748067167142E-3</v>
      </c>
      <c r="BN30" s="25">
        <v>4.3086142184358106E-2</v>
      </c>
      <c r="BO30" s="25">
        <v>4.1106246594554436E-3</v>
      </c>
      <c r="BP30" s="25">
        <v>1.0012501478667932E-2</v>
      </c>
      <c r="BQ30" s="21"/>
      <c r="BR30" s="21"/>
      <c r="BS30" s="21"/>
      <c r="BT30" s="21"/>
      <c r="BU30" s="25">
        <v>3.0158978745686054</v>
      </c>
      <c r="BV30" s="53">
        <v>0</v>
      </c>
      <c r="BW30" s="25">
        <v>5.198500130198429</v>
      </c>
      <c r="BX30" s="25">
        <v>10.872469376933998</v>
      </c>
      <c r="BY30" s="25">
        <v>6.0406237250704244E-2</v>
      </c>
      <c r="BZ30" s="25">
        <v>0.82484731163479363</v>
      </c>
      <c r="CA30" s="25">
        <v>1.6596334464324049E-2</v>
      </c>
      <c r="CB30" s="25">
        <v>5.5573123039463115E-2</v>
      </c>
      <c r="CC30" s="25">
        <v>3.0100776999646858E-2</v>
      </c>
      <c r="CD30" s="25">
        <v>0.15952138405350275</v>
      </c>
      <c r="CE30" s="25">
        <v>6.8367289074755144E-2</v>
      </c>
      <c r="CF30" s="25">
        <v>0.25620352233483812</v>
      </c>
      <c r="CG30" s="25">
        <v>0.16919030983937303</v>
      </c>
      <c r="CH30" s="25">
        <v>0.94229252116097284</v>
      </c>
      <c r="CI30" s="25">
        <v>0.10151710948681618</v>
      </c>
      <c r="CJ30" s="25">
        <v>0.13154885807313207</v>
      </c>
      <c r="CK30" s="25">
        <v>6.3827399426581409E-3</v>
      </c>
      <c r="CL30" s="25">
        <v>2.4925263034234514E-2</v>
      </c>
      <c r="CM30" s="51"/>
      <c r="CN30" s="51"/>
      <c r="CO30" s="21">
        <v>5.2182731864265051E-3</v>
      </c>
      <c r="CP30" s="21">
        <v>8.6858110490113712E-3</v>
      </c>
      <c r="CQ30" s="21">
        <v>3.3805322406150688E-2</v>
      </c>
      <c r="CR30" s="21">
        <v>0.17844774223532495</v>
      </c>
      <c r="CS30" s="21">
        <v>3.7347000616718938E-2</v>
      </c>
      <c r="CT30" s="21">
        <v>9.6761212536184957E-2</v>
      </c>
      <c r="CU30" s="21">
        <v>1.8891322551873327E-2</v>
      </c>
      <c r="CV30" s="21">
        <v>9.4640110576229772E-3</v>
      </c>
      <c r="CW30" s="21">
        <v>7.8908426665790149E-2</v>
      </c>
      <c r="CX30" s="21">
        <v>1.0467006271499053E-2</v>
      </c>
      <c r="CY30" s="21">
        <v>4.6312823722762873E-2</v>
      </c>
      <c r="CZ30" s="21">
        <v>9.5916802322963714E-3</v>
      </c>
      <c r="DA30" s="21">
        <v>5.1592845348315201E-2</v>
      </c>
      <c r="DB30" s="21">
        <v>4.2133461142311139E-3</v>
      </c>
      <c r="DC30" s="21">
        <v>3.5789019885091686E-2</v>
      </c>
      <c r="DD30" s="21">
        <v>2.6673123896522812E-3</v>
      </c>
      <c r="DE30" s="21">
        <v>5.2344971561168229E-3</v>
      </c>
      <c r="DF30" s="51">
        <v>0</v>
      </c>
      <c r="DG30" s="51">
        <v>0</v>
      </c>
      <c r="DH30" s="51">
        <v>0</v>
      </c>
      <c r="DI30" s="21">
        <v>0.19049419823627473</v>
      </c>
      <c r="DJ30" s="21">
        <v>1.6320603238720248</v>
      </c>
      <c r="DK30" s="21">
        <v>0.15540152484846637</v>
      </c>
      <c r="DL30" s="21">
        <v>8.5675067218988978</v>
      </c>
      <c r="DM30" s="21">
        <v>0.81578088092592704</v>
      </c>
      <c r="DN30" s="21">
        <v>3.9689206275859883</v>
      </c>
      <c r="DO30" s="21">
        <v>4.4061232594006494</v>
      </c>
      <c r="DP30" s="21">
        <v>6.7956003425303164</v>
      </c>
      <c r="DQ30" s="21">
        <v>6.481600763195125E-2</v>
      </c>
      <c r="DR30" s="51">
        <v>0</v>
      </c>
      <c r="DS30" s="21">
        <v>6.0101765275341272E-2</v>
      </c>
      <c r="DT30" s="21">
        <v>0.11280601821918579</v>
      </c>
      <c r="DU30" s="21">
        <v>1.3540273825380192E-2</v>
      </c>
      <c r="DV30" s="24">
        <v>0.23772379112647832</v>
      </c>
      <c r="DW30" s="24">
        <v>1.3540273825380192E-2</v>
      </c>
      <c r="DX30" s="24"/>
      <c r="DY30" s="24">
        <v>0.22528912026708031</v>
      </c>
      <c r="DZ30" s="24">
        <v>0.12003148448224629</v>
      </c>
      <c r="EA30" s="24">
        <v>7.8309220971586699E-2</v>
      </c>
      <c r="EB30" s="24">
        <v>0.34025187240379012</v>
      </c>
      <c r="EC30" s="24">
        <v>0.31550443967220221</v>
      </c>
      <c r="ED30" s="24">
        <v>0.59217561092999615</v>
      </c>
      <c r="EE30" s="24">
        <v>1.2479319230059887</v>
      </c>
      <c r="EF30" s="21">
        <v>0.35606319955186538</v>
      </c>
      <c r="EG30" s="21">
        <v>0.26655524077275861</v>
      </c>
      <c r="EH30" s="21">
        <v>0.19726363453184442</v>
      </c>
      <c r="EI30" s="21">
        <v>0.20086777338503364</v>
      </c>
      <c r="EJ30" s="21">
        <v>0.28555748102577333</v>
      </c>
      <c r="EK30" s="21">
        <v>9.6484478339739929E-2</v>
      </c>
      <c r="EL30" s="21">
        <v>1.4027918076070152</v>
      </c>
      <c r="EM30" s="21">
        <v>0.58290973275054692</v>
      </c>
      <c r="EN30" s="21">
        <v>0.16151288583499201</v>
      </c>
      <c r="EO30" s="21">
        <v>0.20855333113350888</v>
      </c>
      <c r="EP30" s="21">
        <v>0.10798928279200046</v>
      </c>
      <c r="EQ30" s="21">
        <v>0.47805549976050132</v>
      </c>
      <c r="ER30" s="21">
        <v>0.12893417805669471</v>
      </c>
      <c r="ES30" s="21">
        <v>0.17273495807171102</v>
      </c>
      <c r="ET30" s="21">
        <v>9.0494106931463342E-2</v>
      </c>
      <c r="EU30" s="21">
        <v>0.39216324305986905</v>
      </c>
      <c r="EV30" s="21">
        <v>2.107392251687034E-2</v>
      </c>
      <c r="EW30" s="21">
        <v>5.625988612997683E-2</v>
      </c>
      <c r="EX30" s="21">
        <v>7.7333808646847163E-2</v>
      </c>
      <c r="EY30" s="21">
        <v>0.94755255146721751</v>
      </c>
      <c r="EZ30" s="21">
        <v>0.55758220730919072</v>
      </c>
      <c r="FA30" s="21">
        <v>1.2912488688151809</v>
      </c>
      <c r="FB30" s="21">
        <v>1.3397142687469283</v>
      </c>
      <c r="FC30" s="21">
        <v>2.7099615375973416</v>
      </c>
      <c r="FD30" s="21">
        <v>2.9164068578129095E-2</v>
      </c>
      <c r="FE30" s="21">
        <v>3.1423972452216606E-2</v>
      </c>
      <c r="FF30" s="51">
        <v>0</v>
      </c>
      <c r="FG30" s="21">
        <v>2.425239274437245E-2</v>
      </c>
      <c r="FH30" s="21">
        <v>0.10165185637279614</v>
      </c>
      <c r="FI30" s="21">
        <v>8.4913083451224849E-2</v>
      </c>
      <c r="FJ30" s="21">
        <v>2.2284882764949346E-2</v>
      </c>
      <c r="FK30" s="21">
        <v>5.5965094209043248E-2</v>
      </c>
      <c r="FL30" s="25">
        <v>0.34965535057273167</v>
      </c>
      <c r="FM30" s="69" t="s">
        <v>13</v>
      </c>
      <c r="FN30" s="70" t="s">
        <v>400</v>
      </c>
      <c r="FO30" s="70" t="s">
        <v>400</v>
      </c>
      <c r="FP30" s="70" t="s">
        <v>400</v>
      </c>
      <c r="FQ30" s="70" t="s">
        <v>428</v>
      </c>
      <c r="FR30" s="70" t="s">
        <v>638</v>
      </c>
      <c r="FS30" s="45"/>
    </row>
    <row r="31" spans="1:175" s="44" customFormat="1" ht="12.75" customHeight="1" x14ac:dyDescent="0.25">
      <c r="A31" s="34" t="s">
        <v>14</v>
      </c>
      <c r="B31" s="28" t="s">
        <v>11</v>
      </c>
      <c r="C31" s="28" t="s">
        <v>83</v>
      </c>
      <c r="D31" s="28">
        <v>2014</v>
      </c>
      <c r="E31" s="28" t="s">
        <v>285</v>
      </c>
      <c r="F31" s="28"/>
      <c r="G31" s="18">
        <v>75.598916666666668</v>
      </c>
      <c r="H31" s="18">
        <v>129.55838333333335</v>
      </c>
      <c r="I31" s="19">
        <v>1</v>
      </c>
      <c r="J31" s="19">
        <v>46</v>
      </c>
      <c r="K31" s="16">
        <v>236.30756771599999</v>
      </c>
      <c r="L31" s="17">
        <v>403.88782300000003</v>
      </c>
      <c r="M31" s="17">
        <v>1239.066219</v>
      </c>
      <c r="N31" s="18">
        <v>1.0649999999999999</v>
      </c>
      <c r="O31" s="18">
        <v>0.154</v>
      </c>
      <c r="P31" s="18">
        <v>6.9155844155844157</v>
      </c>
      <c r="Q31" s="18">
        <v>37</v>
      </c>
      <c r="R31" s="19">
        <v>-24.3</v>
      </c>
      <c r="S31" s="31">
        <v>-437</v>
      </c>
      <c r="T31" s="21" t="s">
        <v>115</v>
      </c>
      <c r="U31" s="18">
        <v>197.5</v>
      </c>
      <c r="V31" s="18">
        <v>148.30000000000001</v>
      </c>
      <c r="W31" s="18">
        <v>962</v>
      </c>
      <c r="X31" s="18">
        <v>61</v>
      </c>
      <c r="Y31" s="33">
        <v>3</v>
      </c>
      <c r="Z31" s="33">
        <v>55</v>
      </c>
      <c r="AA31" s="18">
        <v>26.4</v>
      </c>
      <c r="AB31" s="18">
        <v>0.8</v>
      </c>
      <c r="AC31" s="18">
        <v>26.3</v>
      </c>
      <c r="AD31" s="18">
        <v>0.7</v>
      </c>
      <c r="AE31" s="33">
        <v>23.2</v>
      </c>
      <c r="AF31" s="33">
        <v>3.5</v>
      </c>
      <c r="AG31" s="18">
        <v>0.24909506865482001</v>
      </c>
      <c r="AH31" s="18">
        <v>24.909506865482001</v>
      </c>
      <c r="AI31" s="18">
        <v>0.163022515249166</v>
      </c>
      <c r="AJ31" s="18">
        <v>0.38479586464756099</v>
      </c>
      <c r="AK31" s="18">
        <v>38.479586464756096</v>
      </c>
      <c r="AL31" s="18">
        <v>8.3587518166400601E-2</v>
      </c>
      <c r="AM31" s="18">
        <v>0.366109066697618</v>
      </c>
      <c r="AN31" s="18">
        <v>36.610906669761803</v>
      </c>
      <c r="AO31" s="18">
        <v>0.11174482593362101</v>
      </c>
      <c r="AP31" s="18">
        <v>0.60703796888668271</v>
      </c>
      <c r="AQ31" s="18">
        <v>0.39296203111331729</v>
      </c>
      <c r="AR31" s="18">
        <v>2.6528624811738326</v>
      </c>
      <c r="AS31" s="18">
        <v>4.0980759584965236</v>
      </c>
      <c r="AT31" s="18">
        <v>6.7509384396703567</v>
      </c>
      <c r="AU31" s="18">
        <v>63.389093330238104</v>
      </c>
      <c r="AV31" s="25"/>
      <c r="AW31" s="25">
        <v>1.573136069326166E-2</v>
      </c>
      <c r="AX31" s="25">
        <v>1.5849830523827705E-3</v>
      </c>
      <c r="AY31" s="25">
        <v>3.436370858744784E-2</v>
      </c>
      <c r="AZ31" s="25">
        <v>9.4565276766939484E-3</v>
      </c>
      <c r="BA31" s="25">
        <v>4.3312473482144905E-2</v>
      </c>
      <c r="BB31" s="25">
        <v>1.2079699860491957E-2</v>
      </c>
      <c r="BC31" s="25">
        <v>3.993518168735051E-2</v>
      </c>
      <c r="BD31" s="25">
        <v>2.0152397685682076E-2</v>
      </c>
      <c r="BE31" s="25">
        <v>3.8138763789781566E-2</v>
      </c>
      <c r="BF31" s="25">
        <v>4.8724432189569462E-2</v>
      </c>
      <c r="BG31" s="25">
        <v>2.9838714727390508E-2</v>
      </c>
      <c r="BH31" s="25">
        <v>6.1758829739283989E-2</v>
      </c>
      <c r="BI31" s="25">
        <v>2.9825813279956065E-2</v>
      </c>
      <c r="BJ31" s="25">
        <v>0.11267256937229508</v>
      </c>
      <c r="BK31" s="25">
        <v>2.3828858170246662E-2</v>
      </c>
      <c r="BL31" s="25">
        <v>0.12689072200881799</v>
      </c>
      <c r="BM31" s="25">
        <v>2.1768176780524704E-2</v>
      </c>
      <c r="BN31" s="25">
        <v>0.12662494033863067</v>
      </c>
      <c r="BO31" s="25">
        <v>5.7694342071311312E-3</v>
      </c>
      <c r="BP31" s="25">
        <v>3.237873617954435E-2</v>
      </c>
      <c r="BQ31" s="21"/>
      <c r="BR31" s="21"/>
      <c r="BS31" s="21"/>
      <c r="BT31" s="21"/>
      <c r="BU31" s="25">
        <v>7.6791183237584182</v>
      </c>
      <c r="BV31" s="53">
        <v>0</v>
      </c>
      <c r="BW31" s="25">
        <v>10.858537814550299</v>
      </c>
      <c r="BX31" s="25">
        <v>23.214013185780168</v>
      </c>
      <c r="BY31" s="25">
        <v>7.352661430361726E-2</v>
      </c>
      <c r="BZ31" s="25">
        <v>1.0866771339137733</v>
      </c>
      <c r="CA31" s="25">
        <v>3.3795498462652451E-2</v>
      </c>
      <c r="CB31" s="25">
        <v>0.10017219392522561</v>
      </c>
      <c r="CC31" s="25">
        <v>8.7793012583720617E-2</v>
      </c>
      <c r="CD31" s="25">
        <v>0.43757296149896657</v>
      </c>
      <c r="CE31" s="25">
        <v>0.22071419974116599</v>
      </c>
      <c r="CF31" s="25">
        <v>0.79234447245841944</v>
      </c>
      <c r="CG31" s="25">
        <v>0.59236471454560835</v>
      </c>
      <c r="CH31" s="25">
        <v>3.0445816569609598</v>
      </c>
      <c r="CI31" s="25">
        <v>0.38548834358927786</v>
      </c>
      <c r="CJ31" s="25">
        <v>0.48433902518371397</v>
      </c>
      <c r="CK31" s="25">
        <v>6.005510384322213E-2</v>
      </c>
      <c r="CL31" s="25">
        <v>0.14535645721917273</v>
      </c>
      <c r="CM31" s="51"/>
      <c r="CN31" s="51"/>
      <c r="CO31" s="21">
        <v>3.6073065770274061E-2</v>
      </c>
      <c r="CP31" s="21">
        <v>2.6964722341959044E-2</v>
      </c>
      <c r="CQ31" s="21">
        <v>0.10156438561175214</v>
      </c>
      <c r="CR31" s="21">
        <v>0.19398127395058318</v>
      </c>
      <c r="CS31" s="21">
        <v>0.11096392383237999</v>
      </c>
      <c r="CT31" s="21">
        <v>5.6737062578024536E-2</v>
      </c>
      <c r="CU31" s="21">
        <v>5.3105950467578149E-2</v>
      </c>
      <c r="CV31" s="21">
        <v>2.8913567056899712E-2</v>
      </c>
      <c r="CW31" s="21">
        <v>0.22136816525259395</v>
      </c>
      <c r="CX31" s="21">
        <v>3.6043297684270566E-2</v>
      </c>
      <c r="CY31" s="21">
        <v>0.12838450045367966</v>
      </c>
      <c r="CZ31" s="21">
        <v>2.6213018252259999E-2</v>
      </c>
      <c r="DA31" s="21">
        <v>0.15735618417797867</v>
      </c>
      <c r="DB31" s="21">
        <v>1.3406712916618031E-2</v>
      </c>
      <c r="DC31" s="21">
        <v>0.10406725939168873</v>
      </c>
      <c r="DD31" s="21">
        <v>1.1323710426529533E-2</v>
      </c>
      <c r="DE31" s="21">
        <v>3.0419500875770319E-2</v>
      </c>
      <c r="DF31" s="21">
        <v>2.3987285466586625E-3</v>
      </c>
      <c r="DG31" s="21">
        <v>7.766660603914558E-3</v>
      </c>
      <c r="DH31" s="21">
        <v>4.5424278844790359E-3</v>
      </c>
      <c r="DI31" s="21">
        <v>0.54151808007643065</v>
      </c>
      <c r="DJ31" s="21">
        <v>5.5045297738003738</v>
      </c>
      <c r="DK31" s="21">
        <v>0.48133627564509823</v>
      </c>
      <c r="DL31" s="21">
        <v>10.164997211216765</v>
      </c>
      <c r="DM31" s="21">
        <v>0.8888646443294409</v>
      </c>
      <c r="DN31" s="21">
        <v>4.9077486345325534</v>
      </c>
      <c r="DO31" s="21">
        <v>3.9261511815060963</v>
      </c>
      <c r="DP31" s="21">
        <v>6.0910523755331836</v>
      </c>
      <c r="DQ31" s="21">
        <v>9.5437748221619989E-2</v>
      </c>
      <c r="DR31" s="21">
        <v>2.731429958926802E-2</v>
      </c>
      <c r="DS31" s="21">
        <v>8.3716471980568335E-2</v>
      </c>
      <c r="DT31" s="21">
        <v>0.19851369848427322</v>
      </c>
      <c r="DU31" s="21">
        <v>6.3956744429964865E-2</v>
      </c>
      <c r="DV31" s="24">
        <v>0.37766791868646155</v>
      </c>
      <c r="DW31" s="24">
        <v>9.1271044019232889E-2</v>
      </c>
      <c r="DX31" s="24">
        <v>0.28620016815401328</v>
      </c>
      <c r="DY31" s="24">
        <v>0.76396846303807509</v>
      </c>
      <c r="DZ31" s="24">
        <v>0.32217799032660555</v>
      </c>
      <c r="EA31" s="24">
        <v>0.22661200368701259</v>
      </c>
      <c r="EB31" s="24">
        <v>0.17624111129982911</v>
      </c>
      <c r="EC31" s="24">
        <v>0.15459589450596456</v>
      </c>
      <c r="ED31" s="24">
        <v>0.36658738791557005</v>
      </c>
      <c r="EE31" s="24">
        <v>0.69742439372136378</v>
      </c>
      <c r="EF31" s="21">
        <v>0.52968352814549213</v>
      </c>
      <c r="EG31" s="21">
        <v>0.53404037055688103</v>
      </c>
      <c r="EH31" s="21">
        <v>0.41238110457009547</v>
      </c>
      <c r="EI31" s="21">
        <v>0.36558527274287306</v>
      </c>
      <c r="EJ31" s="21">
        <v>0.57553355564413766</v>
      </c>
      <c r="EK31" s="21">
        <v>0.18921302291336575</v>
      </c>
      <c r="EL31" s="21">
        <v>2.6064368545728449</v>
      </c>
      <c r="EM31" s="21">
        <v>1.1303318513003764</v>
      </c>
      <c r="EN31" s="21">
        <v>0.36955127424871076</v>
      </c>
      <c r="EO31" s="21">
        <v>0.49851260009112053</v>
      </c>
      <c r="EP31" s="21">
        <v>0.2224284018155383</v>
      </c>
      <c r="EQ31" s="21">
        <v>1.0904922761553695</v>
      </c>
      <c r="ER31" s="21">
        <v>0.27460720176003472</v>
      </c>
      <c r="ES31" s="21">
        <v>0.34526380770607462</v>
      </c>
      <c r="ET31" s="21">
        <v>0.16774768274572421</v>
      </c>
      <c r="EU31" s="21">
        <v>0.78761869221183356</v>
      </c>
      <c r="EV31" s="21">
        <v>7.9396925861747847E-2</v>
      </c>
      <c r="EW31" s="21">
        <v>0.189089300527198</v>
      </c>
      <c r="EX31" s="21">
        <v>0.26848622638894581</v>
      </c>
      <c r="EY31" s="21">
        <v>2.1465971947561489</v>
      </c>
      <c r="EZ31" s="21">
        <v>0.48972412022915862</v>
      </c>
      <c r="FA31" s="21">
        <v>1.348967341824447</v>
      </c>
      <c r="FB31" s="21">
        <v>1.2573006297474423</v>
      </c>
      <c r="FC31" s="21">
        <v>1.8268078269767931</v>
      </c>
      <c r="FD31" s="21">
        <v>7.0321677570658048E-2</v>
      </c>
      <c r="FE31" s="21">
        <v>7.7681912286064456E-2</v>
      </c>
      <c r="FF31" s="51">
        <v>0</v>
      </c>
      <c r="FG31" s="21">
        <v>7.1426041679458999E-2</v>
      </c>
      <c r="FH31" s="21">
        <v>0.37785147830957583</v>
      </c>
      <c r="FI31" s="21">
        <v>0.31241148407137348</v>
      </c>
      <c r="FJ31" s="21">
        <v>7.3815811676260543E-2</v>
      </c>
      <c r="FK31" s="21">
        <v>0.19154523883322547</v>
      </c>
      <c r="FL31" s="25">
        <v>1.1750536444266166</v>
      </c>
      <c r="FM31" s="69" t="s">
        <v>14</v>
      </c>
      <c r="FN31" s="70" t="s">
        <v>400</v>
      </c>
      <c r="FO31" s="70" t="s">
        <v>400</v>
      </c>
      <c r="FP31" s="70" t="s">
        <v>400</v>
      </c>
      <c r="FQ31" s="70" t="s">
        <v>428</v>
      </c>
      <c r="FR31" s="70" t="s">
        <v>638</v>
      </c>
      <c r="FS31" s="45"/>
    </row>
    <row r="32" spans="1:175" ht="12.75" customHeight="1" x14ac:dyDescent="0.25">
      <c r="A32" s="7" t="s">
        <v>212</v>
      </c>
      <c r="B32" s="28" t="s">
        <v>11</v>
      </c>
      <c r="C32" s="28" t="s">
        <v>83</v>
      </c>
      <c r="D32" s="28">
        <v>2014</v>
      </c>
      <c r="E32" s="13" t="s">
        <v>285</v>
      </c>
      <c r="F32" s="28"/>
      <c r="G32" s="14">
        <v>76.077266666666674</v>
      </c>
      <c r="H32" s="14">
        <v>130.91582166666666</v>
      </c>
      <c r="I32" s="15">
        <v>1</v>
      </c>
      <c r="J32" s="19">
        <v>53</v>
      </c>
      <c r="K32" s="16">
        <v>298.23760384399998</v>
      </c>
      <c r="L32" s="17">
        <v>460.23171100000002</v>
      </c>
      <c r="M32" s="17">
        <v>1220.675643</v>
      </c>
      <c r="N32" s="14">
        <v>1.573</v>
      </c>
      <c r="O32" s="14">
        <v>0.188</v>
      </c>
      <c r="P32" s="14">
        <v>8.3670212765957448</v>
      </c>
      <c r="Q32" s="18">
        <v>30.355799999999999</v>
      </c>
      <c r="R32" s="19">
        <v>-25.451000000000001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W32" s="21"/>
      <c r="AX32" s="21"/>
      <c r="AY32" s="21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51"/>
      <c r="CN32" s="5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Q32" s="24"/>
      <c r="DR32" s="24"/>
      <c r="DS32" s="24"/>
      <c r="DT32" s="24"/>
      <c r="DU32" s="24"/>
      <c r="DV32" s="24"/>
      <c r="EF32" s="21">
        <v>0.37623845928759414</v>
      </c>
      <c r="EG32" s="21">
        <v>0.42990420434442872</v>
      </c>
      <c r="EH32" s="21">
        <v>0.24488852962153404</v>
      </c>
      <c r="EI32" s="21">
        <v>0.29321604805743828</v>
      </c>
      <c r="EJ32" s="21">
        <v>0.54696695578672982</v>
      </c>
      <c r="EK32" s="21">
        <v>0.18774707354854692</v>
      </c>
      <c r="EL32" s="22">
        <v>2.0789612706462717</v>
      </c>
      <c r="EM32" s="22">
        <v>1.0279300773927149</v>
      </c>
      <c r="EN32" s="21">
        <v>0.40491440424611946</v>
      </c>
      <c r="EO32" s="21">
        <v>0.52429265460045749</v>
      </c>
      <c r="EP32" s="21">
        <v>0.18548658792972034</v>
      </c>
      <c r="EQ32" s="22">
        <v>1.1146936467762973</v>
      </c>
      <c r="ER32" s="21">
        <v>0.24116489232540395</v>
      </c>
      <c r="ES32" s="21">
        <v>0.26431956406842905</v>
      </c>
      <c r="ET32" s="21">
        <v>0.1104976444146219</v>
      </c>
      <c r="EU32" s="22">
        <v>0.61598210080845495</v>
      </c>
      <c r="EV32" s="21">
        <v>0.10866694386438069</v>
      </c>
      <c r="EW32" s="21">
        <v>0.27835791199067811</v>
      </c>
      <c r="EX32" s="22">
        <v>0.3870248558550588</v>
      </c>
      <c r="EY32" s="22">
        <v>2.1177006034398111</v>
      </c>
      <c r="EZ32" s="22">
        <v>0.3856702741490588</v>
      </c>
      <c r="FA32" s="22">
        <v>1.2948234221911656</v>
      </c>
      <c r="FB32" s="22">
        <v>1.0960117847990183</v>
      </c>
      <c r="FC32" s="22">
        <v>1.4499639431543161</v>
      </c>
      <c r="FD32" s="21">
        <v>9.1179136432253727E-2</v>
      </c>
      <c r="FE32" s="21">
        <v>7.1017420970461181E-2</v>
      </c>
      <c r="FF32" s="51">
        <v>0</v>
      </c>
      <c r="FG32" s="21">
        <v>8.4115891993858022E-2</v>
      </c>
      <c r="FH32" s="21">
        <v>0.48452735373372602</v>
      </c>
      <c r="FI32" s="21">
        <v>0.40619317865101445</v>
      </c>
      <c r="FJ32" s="21">
        <v>9.2176054585881712E-2</v>
      </c>
      <c r="FK32" s="21">
        <v>0.2313104568505957</v>
      </c>
      <c r="FL32" s="25">
        <v>1.4605194932177907</v>
      </c>
      <c r="FM32" s="69" t="s">
        <v>212</v>
      </c>
      <c r="FN32" s="70" t="s">
        <v>401</v>
      </c>
      <c r="FO32" s="70" t="s">
        <v>401</v>
      </c>
      <c r="FQ32" s="70" t="s">
        <v>401</v>
      </c>
      <c r="FS32" s="45"/>
    </row>
    <row r="33" spans="1:175" ht="12.75" customHeight="1" x14ac:dyDescent="0.25">
      <c r="A33" s="7" t="s">
        <v>213</v>
      </c>
      <c r="B33" s="28" t="s">
        <v>11</v>
      </c>
      <c r="C33" s="28" t="s">
        <v>83</v>
      </c>
      <c r="D33" s="28">
        <v>2014</v>
      </c>
      <c r="E33" s="13" t="s">
        <v>285</v>
      </c>
      <c r="F33" s="28"/>
      <c r="G33" s="14">
        <v>76.47323333333334</v>
      </c>
      <c r="H33" s="14">
        <v>132.04388333333333</v>
      </c>
      <c r="I33" s="15">
        <v>1</v>
      </c>
      <c r="J33" s="19">
        <v>52</v>
      </c>
      <c r="K33" s="16">
        <v>350.20645077400002</v>
      </c>
      <c r="L33" s="17">
        <v>508.68635799999998</v>
      </c>
      <c r="M33" s="17">
        <v>1209.7671359999999</v>
      </c>
      <c r="N33" s="14">
        <v>1.206</v>
      </c>
      <c r="O33" s="14">
        <v>0.152</v>
      </c>
      <c r="P33" s="14">
        <v>7.9342105263157894</v>
      </c>
      <c r="Q33" s="35">
        <v>28.6342</v>
      </c>
      <c r="R33" s="19">
        <v>-24.396999999999998</v>
      </c>
      <c r="S33" s="20">
        <v>-440.80636412244331</v>
      </c>
      <c r="T33" s="22" t="s">
        <v>35</v>
      </c>
      <c r="U33" s="18">
        <v>197.5</v>
      </c>
      <c r="V33" s="18">
        <v>148.30000000000001</v>
      </c>
      <c r="W33" s="18">
        <v>962</v>
      </c>
      <c r="X33" s="18">
        <v>61</v>
      </c>
      <c r="Y33" s="33">
        <v>3</v>
      </c>
      <c r="Z33" s="33">
        <v>55</v>
      </c>
      <c r="AA33" s="18">
        <v>26.4</v>
      </c>
      <c r="AB33" s="18">
        <v>0.8</v>
      </c>
      <c r="AC33" s="18">
        <v>26.3</v>
      </c>
      <c r="AD33" s="18">
        <v>0.7</v>
      </c>
      <c r="AE33" s="33">
        <v>23.2</v>
      </c>
      <c r="AF33" s="33">
        <v>3.5</v>
      </c>
      <c r="AG33" s="18">
        <v>0.25476028389420602</v>
      </c>
      <c r="AH33" s="18">
        <v>25.476028389420602</v>
      </c>
      <c r="AI33" s="18">
        <v>0.16698188804571801</v>
      </c>
      <c r="AJ33" s="18">
        <v>0.38746898670527802</v>
      </c>
      <c r="AK33" s="18">
        <v>38.746898670527798</v>
      </c>
      <c r="AL33" s="18">
        <v>8.5292961306616802E-2</v>
      </c>
      <c r="AM33" s="18">
        <v>0.35777072940051702</v>
      </c>
      <c r="AN33" s="18">
        <v>35.777072940051703</v>
      </c>
      <c r="AO33" s="18">
        <v>0.114105334079441</v>
      </c>
      <c r="AP33" s="14">
        <v>0.6033187904120253</v>
      </c>
      <c r="AQ33" s="14">
        <v>0.3966812095879747</v>
      </c>
      <c r="AR33" s="14">
        <v>3.0724090237641244</v>
      </c>
      <c r="AS33" s="14">
        <v>4.672875979665652</v>
      </c>
      <c r="AT33" s="14">
        <v>7.7452850034297764</v>
      </c>
      <c r="AU33" s="14">
        <v>64.222927059948404</v>
      </c>
      <c r="AW33" s="21"/>
      <c r="AX33" s="21"/>
      <c r="AY33" s="21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51"/>
      <c r="CN33" s="5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Q33" s="24"/>
      <c r="DR33" s="24"/>
      <c r="DS33" s="24"/>
      <c r="DT33" s="24"/>
      <c r="DU33" s="24"/>
      <c r="DV33" s="24"/>
      <c r="EF33" s="25">
        <v>0.34683371565621568</v>
      </c>
      <c r="EG33" s="25">
        <v>0.28439658862539025</v>
      </c>
      <c r="EH33" s="25">
        <v>0.23352191835751931</v>
      </c>
      <c r="EI33" s="25">
        <v>0.3200264694811657</v>
      </c>
      <c r="EJ33" s="25">
        <v>0.3921735953007785</v>
      </c>
      <c r="EK33" s="25">
        <v>6.6238554465986185E-2</v>
      </c>
      <c r="EL33" s="22">
        <v>1.6431908418870558</v>
      </c>
      <c r="EM33" s="22">
        <v>0.77843861924793034</v>
      </c>
      <c r="EN33" s="25">
        <v>0.46325797043673228</v>
      </c>
      <c r="EO33" s="25">
        <v>0.34870156465919239</v>
      </c>
      <c r="EP33" s="25">
        <v>0.17573307410343514</v>
      </c>
      <c r="EQ33" s="22">
        <v>0.98769260919935986</v>
      </c>
      <c r="ER33" s="25">
        <v>0.24653387650837821</v>
      </c>
      <c r="ES33" s="25">
        <v>0.11634547412012669</v>
      </c>
      <c r="ET33" s="25">
        <v>0.10420088250162185</v>
      </c>
      <c r="EU33" s="22">
        <v>0.46708023313012675</v>
      </c>
      <c r="EV33" s="25">
        <v>8.4861631736336735E-2</v>
      </c>
      <c r="EW33" s="25">
        <v>9.0856875529418332E-2</v>
      </c>
      <c r="EX33" s="22">
        <v>0.17571850726575505</v>
      </c>
      <c r="EY33" s="22">
        <v>1.6304913495952416</v>
      </c>
      <c r="EZ33" s="22">
        <v>0.28794038345181794</v>
      </c>
      <c r="FA33" s="22">
        <v>0.75271573704486316</v>
      </c>
      <c r="FB33" s="22">
        <v>0.4719248963587071</v>
      </c>
      <c r="FC33" s="22">
        <v>3.0567038579816947</v>
      </c>
      <c r="FD33" s="25">
        <v>2.612687954126755E-2</v>
      </c>
      <c r="FE33" s="53">
        <v>0</v>
      </c>
      <c r="FF33" s="53">
        <v>0</v>
      </c>
      <c r="FG33" s="25">
        <v>3.9050236240140972E-2</v>
      </c>
      <c r="FH33" s="25">
        <v>0.19996648083830768</v>
      </c>
      <c r="FI33" s="25">
        <v>0.14300856635383311</v>
      </c>
      <c r="FJ33" s="25">
        <v>3.0216687633421613E-2</v>
      </c>
      <c r="FK33" s="25">
        <v>9.5046038551390599E-2</v>
      </c>
      <c r="FL33" s="25">
        <v>0.53341488915836144</v>
      </c>
      <c r="FM33" s="69" t="s">
        <v>213</v>
      </c>
      <c r="FN33" s="70" t="s">
        <v>401</v>
      </c>
      <c r="FO33" s="70" t="s">
        <v>401</v>
      </c>
      <c r="FP33" s="70" t="s">
        <v>401</v>
      </c>
      <c r="FQ33" s="70" t="s">
        <v>392</v>
      </c>
      <c r="FS33" s="45"/>
    </row>
    <row r="34" spans="1:175" ht="12.75" customHeight="1" x14ac:dyDescent="0.25">
      <c r="A34" s="7" t="s">
        <v>214</v>
      </c>
      <c r="B34" s="28" t="s">
        <v>11</v>
      </c>
      <c r="C34" s="28" t="s">
        <v>83</v>
      </c>
      <c r="D34" s="28">
        <v>2014</v>
      </c>
      <c r="E34" s="13" t="s">
        <v>285</v>
      </c>
      <c r="F34" s="28"/>
      <c r="G34" s="14">
        <v>77.342383333333331</v>
      </c>
      <c r="H34" s="14">
        <v>135.00698333333332</v>
      </c>
      <c r="I34" s="15">
        <v>1</v>
      </c>
      <c r="J34" s="19">
        <v>49</v>
      </c>
      <c r="K34" s="16">
        <v>469.95973734400002</v>
      </c>
      <c r="L34" s="17">
        <v>621.70029199999999</v>
      </c>
      <c r="M34" s="17">
        <v>1190.0180600000001</v>
      </c>
      <c r="N34" s="14">
        <v>1.403</v>
      </c>
      <c r="O34" s="14">
        <v>0.19700000000000001</v>
      </c>
      <c r="P34" s="14">
        <v>7.1218274111675122</v>
      </c>
      <c r="Q34" s="18">
        <v>36.424700000000001</v>
      </c>
      <c r="R34" s="19">
        <v>-23.753</v>
      </c>
      <c r="S34" s="20">
        <v>-416.51116852132498</v>
      </c>
      <c r="T34" s="22" t="s">
        <v>35</v>
      </c>
      <c r="U34" s="18">
        <v>197.5</v>
      </c>
      <c r="V34" s="18">
        <v>148.30000000000001</v>
      </c>
      <c r="W34" s="18">
        <v>962</v>
      </c>
      <c r="X34" s="18">
        <v>61</v>
      </c>
      <c r="Y34" s="33">
        <v>3</v>
      </c>
      <c r="Z34" s="33">
        <v>55</v>
      </c>
      <c r="AA34" s="18">
        <v>26.4</v>
      </c>
      <c r="AB34" s="18">
        <v>0.8</v>
      </c>
      <c r="AC34" s="18">
        <v>26.3</v>
      </c>
      <c r="AD34" s="18">
        <v>0.7</v>
      </c>
      <c r="AE34" s="33">
        <v>23.2</v>
      </c>
      <c r="AF34" s="33">
        <v>3.5</v>
      </c>
      <c r="AG34" s="18">
        <v>0.21479690065642201</v>
      </c>
      <c r="AH34" s="18">
        <v>21.479690065642203</v>
      </c>
      <c r="AI34" s="18">
        <v>0.14728441112919299</v>
      </c>
      <c r="AJ34" s="18">
        <v>0.371234996298273</v>
      </c>
      <c r="AK34" s="18">
        <v>37.1234996298273</v>
      </c>
      <c r="AL34" s="18">
        <v>7.6803022235097398E-2</v>
      </c>
      <c r="AM34" s="18">
        <v>0.41396810304530401</v>
      </c>
      <c r="AN34" s="18">
        <v>41.396810304530405</v>
      </c>
      <c r="AO34" s="18">
        <v>0.102273104044032</v>
      </c>
      <c r="AP34" s="14">
        <v>0.63347233866857666</v>
      </c>
      <c r="AQ34" s="14">
        <v>0.36652766133142334</v>
      </c>
      <c r="AR34" s="14">
        <v>3.0136005162096011</v>
      </c>
      <c r="AS34" s="14">
        <v>5.2084269980647706</v>
      </c>
      <c r="AT34" s="14">
        <v>8.2220275142743713</v>
      </c>
      <c r="AU34" s="14">
        <v>58.603189695469496</v>
      </c>
      <c r="AW34" s="21"/>
      <c r="AX34" s="21"/>
      <c r="AY34" s="21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51"/>
      <c r="CN34" s="5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Q34" s="24"/>
      <c r="DR34" s="24"/>
      <c r="DS34" s="24"/>
      <c r="DT34" s="24"/>
      <c r="DU34" s="24"/>
      <c r="DV34" s="24"/>
      <c r="EF34" s="21">
        <v>0.58753486624717399</v>
      </c>
      <c r="EG34" s="21">
        <v>0.31855619790036982</v>
      </c>
      <c r="EH34" s="21">
        <v>0.24396440250630411</v>
      </c>
      <c r="EI34" s="21">
        <v>0.20773582206164082</v>
      </c>
      <c r="EJ34" s="21">
        <v>0.41493131811942313</v>
      </c>
      <c r="EK34" s="21">
        <v>9.1346607798124466E-2</v>
      </c>
      <c r="EL34" s="22">
        <v>1.8640692146330362</v>
      </c>
      <c r="EM34" s="22">
        <v>0.71401374797918837</v>
      </c>
      <c r="EN34" s="21">
        <v>0.14598217636260075</v>
      </c>
      <c r="EO34" s="21">
        <v>0.2845237786872043</v>
      </c>
      <c r="EP34" s="21">
        <v>7.4203448128100258E-2</v>
      </c>
      <c r="EQ34" s="22">
        <v>0.50470940317790536</v>
      </c>
      <c r="ER34" s="21">
        <v>8.4326098950641554E-2</v>
      </c>
      <c r="ES34" s="21">
        <v>0.13083276709216882</v>
      </c>
      <c r="ET34" s="21">
        <v>4.9158101432441308E-2</v>
      </c>
      <c r="EU34" s="22">
        <v>0.26431696747525169</v>
      </c>
      <c r="EV34" s="21">
        <v>4.5577609068699468E-2</v>
      </c>
      <c r="EW34" s="21">
        <v>0.10327434929275471</v>
      </c>
      <c r="EX34" s="22">
        <v>0.14885195836145418</v>
      </c>
      <c r="EY34" s="22">
        <v>0.91787832901461119</v>
      </c>
      <c r="EZ34" s="22">
        <v>0.63116755086110754</v>
      </c>
      <c r="FA34" s="22">
        <v>1.9490309418355583</v>
      </c>
      <c r="FB34" s="22">
        <v>1.5515097783516456</v>
      </c>
      <c r="FC34" s="22">
        <v>1.0750393307355361</v>
      </c>
      <c r="FD34" s="21">
        <v>4.247431588458922E-2</v>
      </c>
      <c r="FE34" s="21">
        <v>7.5944272578738467E-2</v>
      </c>
      <c r="FF34" s="51">
        <v>0</v>
      </c>
      <c r="FG34" s="21">
        <v>5.9201962498426318E-2</v>
      </c>
      <c r="FH34" s="21">
        <v>0.23219836949177936</v>
      </c>
      <c r="FI34" s="21">
        <v>0.22122870948377849</v>
      </c>
      <c r="FJ34" s="21">
        <v>6.6660713060415516E-2</v>
      </c>
      <c r="FK34" s="21">
        <v>0.15610072497991001</v>
      </c>
      <c r="FL34" s="25">
        <v>0.85380906797763734</v>
      </c>
      <c r="FM34" s="69" t="s">
        <v>214</v>
      </c>
      <c r="FN34" s="70" t="s">
        <v>401</v>
      </c>
      <c r="FO34" s="70" t="s">
        <v>401</v>
      </c>
      <c r="FP34" s="70" t="s">
        <v>401</v>
      </c>
      <c r="FQ34" s="70" t="s">
        <v>401</v>
      </c>
      <c r="FS34" s="45"/>
    </row>
    <row r="35" spans="1:175" s="44" customFormat="1" ht="12.75" customHeight="1" x14ac:dyDescent="0.25">
      <c r="A35" s="7" t="s">
        <v>215</v>
      </c>
      <c r="B35" s="28" t="s">
        <v>11</v>
      </c>
      <c r="C35" s="28" t="s">
        <v>83</v>
      </c>
      <c r="D35" s="28">
        <v>2014</v>
      </c>
      <c r="E35" s="28" t="s">
        <v>285</v>
      </c>
      <c r="F35" s="28"/>
      <c r="G35" s="18">
        <v>77.752616666666668</v>
      </c>
      <c r="H35" s="18">
        <v>136.5445</v>
      </c>
      <c r="I35" s="19">
        <v>1</v>
      </c>
      <c r="J35" s="19">
        <v>57</v>
      </c>
      <c r="K35" s="16">
        <v>527.94092760499996</v>
      </c>
      <c r="L35" s="17">
        <v>677.34888100000001</v>
      </c>
      <c r="M35" s="17">
        <v>1185.9049540000001</v>
      </c>
      <c r="N35" s="18">
        <v>1.0569999999999999</v>
      </c>
      <c r="O35" s="18">
        <v>0.153</v>
      </c>
      <c r="P35" s="18">
        <v>6.9084967320261432</v>
      </c>
      <c r="Q35" s="35">
        <v>28.993300000000001</v>
      </c>
      <c r="R35" s="19">
        <v>-23.393999999999998</v>
      </c>
      <c r="S35" s="31">
        <v>-422.3691599949517</v>
      </c>
      <c r="T35" s="21" t="s">
        <v>35</v>
      </c>
      <c r="U35" s="18">
        <v>197.5</v>
      </c>
      <c r="V35" s="18">
        <v>148.30000000000001</v>
      </c>
      <c r="W35" s="18">
        <v>962</v>
      </c>
      <c r="X35" s="18">
        <v>61</v>
      </c>
      <c r="Y35" s="33">
        <v>3</v>
      </c>
      <c r="Z35" s="33">
        <v>55</v>
      </c>
      <c r="AA35" s="18">
        <v>26.4</v>
      </c>
      <c r="AB35" s="18">
        <v>0.8</v>
      </c>
      <c r="AC35" s="18">
        <v>26.3</v>
      </c>
      <c r="AD35" s="18">
        <v>0.7</v>
      </c>
      <c r="AE35" s="33">
        <v>23.2</v>
      </c>
      <c r="AF35" s="33">
        <v>3.5</v>
      </c>
      <c r="AG35" s="18">
        <v>0.184200930838991</v>
      </c>
      <c r="AH35" s="18">
        <v>18.420093083899101</v>
      </c>
      <c r="AI35" s="18">
        <v>0.131112986485204</v>
      </c>
      <c r="AJ35" s="18">
        <v>0.38454921872395897</v>
      </c>
      <c r="AK35" s="18">
        <v>38.4549218723959</v>
      </c>
      <c r="AL35" s="18">
        <v>6.9585759563978E-2</v>
      </c>
      <c r="AM35" s="18">
        <v>0.43124985043705499</v>
      </c>
      <c r="AN35" s="18">
        <v>43.1249850437055</v>
      </c>
      <c r="AO35" s="18">
        <v>9.3475441942198506E-2</v>
      </c>
      <c r="AP35" s="18">
        <v>0.67613031665918988</v>
      </c>
      <c r="AQ35" s="18">
        <v>0.32386968334081012</v>
      </c>
      <c r="AR35" s="18">
        <v>1.947003838968135</v>
      </c>
      <c r="AS35" s="18">
        <v>4.0646852419122466</v>
      </c>
      <c r="AT35" s="18">
        <v>6.011689080880382</v>
      </c>
      <c r="AU35" s="18">
        <v>56.875014956294997</v>
      </c>
      <c r="AV35" s="21"/>
      <c r="AW35" s="21"/>
      <c r="AX35" s="21">
        <v>5.050972000895093E-3</v>
      </c>
      <c r="AY35" s="21">
        <v>1.8651524556931722E-2</v>
      </c>
      <c r="AZ35" s="21">
        <v>1.0181116352140378E-2</v>
      </c>
      <c r="BA35" s="21">
        <v>2.0101660488720325E-2</v>
      </c>
      <c r="BB35" s="21">
        <v>6.5830703953130608E-3</v>
      </c>
      <c r="BC35" s="21">
        <v>1.1551685486239721E-2</v>
      </c>
      <c r="BD35" s="21">
        <v>1.3581233401228628E-2</v>
      </c>
      <c r="BE35" s="21">
        <v>1.2662069778029899E-2</v>
      </c>
      <c r="BF35" s="21">
        <v>2.7214645092707605E-2</v>
      </c>
      <c r="BG35" s="21">
        <v>1.609582742471977E-2</v>
      </c>
      <c r="BH35" s="21">
        <v>3.7998225475968414E-2</v>
      </c>
      <c r="BI35" s="21">
        <v>1.6540975632916375E-2</v>
      </c>
      <c r="BJ35" s="21">
        <v>5.1786849543714465E-2</v>
      </c>
      <c r="BK35" s="21">
        <v>1.073965914150941E-2</v>
      </c>
      <c r="BL35" s="21">
        <v>6.5987363321115489E-2</v>
      </c>
      <c r="BM35" s="21">
        <v>1.2312993246036701E-2</v>
      </c>
      <c r="BN35" s="21">
        <v>7.1427223473448306E-2</v>
      </c>
      <c r="BO35" s="21">
        <v>1.1164674021357025E-2</v>
      </c>
      <c r="BP35" s="21">
        <v>2.8308875687426703E-2</v>
      </c>
      <c r="BQ35" s="21">
        <v>9.4846928382314663E-3</v>
      </c>
      <c r="BR35" s="21">
        <v>1.054623074977196E-2</v>
      </c>
      <c r="BS35" s="25">
        <v>6.9484199380604947E-2</v>
      </c>
      <c r="BT35" s="25">
        <v>4.5717577637414346E-2</v>
      </c>
      <c r="BU35" s="21">
        <v>0.27532597912701173</v>
      </c>
      <c r="BV35" s="21">
        <v>7.2843949804765717E-2</v>
      </c>
      <c r="BW35" s="21">
        <v>0.14377409432635849</v>
      </c>
      <c r="BX35" s="21">
        <v>0.39385217246482634</v>
      </c>
      <c r="BY35" s="21">
        <v>4.7223879993795397E-2</v>
      </c>
      <c r="BZ35" s="21">
        <v>0.22389863134999918</v>
      </c>
      <c r="CA35" s="21">
        <v>2.47156944308718E-2</v>
      </c>
      <c r="CB35" s="21">
        <v>3.7703695817742001E-2</v>
      </c>
      <c r="CC35" s="21">
        <v>2.3234120578410612E-2</v>
      </c>
      <c r="CD35" s="21">
        <v>5.5187476014336302E-2</v>
      </c>
      <c r="CE35" s="21">
        <v>3.1562235751761585E-2</v>
      </c>
      <c r="CF35" s="21">
        <v>6.9711392861494706E-2</v>
      </c>
      <c r="CG35" s="21">
        <v>2.5530250636848963E-2</v>
      </c>
      <c r="CH35" s="21">
        <v>5.9283924686482588E-2</v>
      </c>
      <c r="CI35" s="21">
        <v>2.1820282452922616E-2</v>
      </c>
      <c r="CJ35" s="21">
        <v>5.6143458879054128E-2</v>
      </c>
      <c r="CK35" s="21">
        <v>3.1224001405654903E-2</v>
      </c>
      <c r="CL35" s="21">
        <v>4.8655511132338562E-2</v>
      </c>
      <c r="CM35" s="51">
        <v>0</v>
      </c>
      <c r="CN35" s="51">
        <v>0</v>
      </c>
      <c r="CO35" s="21">
        <v>2.8573637719004584E-2</v>
      </c>
      <c r="CP35" s="21">
        <v>1.3518434088103845E-2</v>
      </c>
      <c r="CQ35" s="21">
        <v>3.607776569209388E-2</v>
      </c>
      <c r="CR35" s="21" t="s">
        <v>431</v>
      </c>
      <c r="CS35" s="21">
        <v>0.13358235119375778</v>
      </c>
      <c r="CT35" s="21">
        <v>7.4913224473358341E-3</v>
      </c>
      <c r="CU35" s="21">
        <v>3.0605130845992864E-2</v>
      </c>
      <c r="CV35" s="21">
        <v>1.8680795921147859E-2</v>
      </c>
      <c r="CW35" s="21">
        <v>7.6356290145998956E-2</v>
      </c>
      <c r="CX35" s="21">
        <v>2.3128505098523454E-2</v>
      </c>
      <c r="CY35" s="21">
        <v>6.1801059912685689E-2</v>
      </c>
      <c r="CZ35" s="21">
        <v>2.5035646319753073E-2</v>
      </c>
      <c r="DA35" s="21">
        <v>8.224933455567407E-2</v>
      </c>
      <c r="DB35" s="21">
        <v>1.8482113450713291E-2</v>
      </c>
      <c r="DC35" s="21">
        <v>6.7746630340297126E-2</v>
      </c>
      <c r="DD35" s="21">
        <v>1.3904526047202081E-2</v>
      </c>
      <c r="DE35" s="21">
        <v>3.5300164064004984E-2</v>
      </c>
      <c r="DF35" s="21">
        <v>1.4406137706062864E-2</v>
      </c>
      <c r="DG35" s="21">
        <v>1.9099725700355084E-2</v>
      </c>
      <c r="DH35" s="21">
        <v>6.3555653923334909E-3</v>
      </c>
      <c r="DI35" s="21">
        <v>0.30626683954349287</v>
      </c>
      <c r="DJ35" s="21">
        <v>0.31236882205479649</v>
      </c>
      <c r="DK35" s="21">
        <v>0.33802533809674828</v>
      </c>
      <c r="DL35" s="21">
        <v>1.0199237453209069</v>
      </c>
      <c r="DM35" s="21">
        <v>1.1036955179365586</v>
      </c>
      <c r="DN35" s="21">
        <v>4.0315899407495124</v>
      </c>
      <c r="DO35" s="21">
        <v>2.5491046417094729</v>
      </c>
      <c r="DP35" s="21">
        <v>3.1040467478828999</v>
      </c>
      <c r="DQ35" s="21">
        <v>1.2337002897614061E-2</v>
      </c>
      <c r="DR35" s="21">
        <v>1.2511363372737448E-2</v>
      </c>
      <c r="DS35" s="21">
        <v>1.8166411804590912E-2</v>
      </c>
      <c r="DT35" s="21">
        <v>3.9186455178495207E-2</v>
      </c>
      <c r="DU35" s="21">
        <v>2.0492001979713563E-2</v>
      </c>
      <c r="DV35" s="24">
        <v>6.9689869880700181E-2</v>
      </c>
      <c r="DW35" s="24">
        <v>3.3003365352451013E-2</v>
      </c>
      <c r="DX35" s="24">
        <v>1.0141331307587766</v>
      </c>
      <c r="DY35" s="24">
        <v>1.1280159340291374</v>
      </c>
      <c r="DZ35" s="24">
        <v>0.52293584317264785</v>
      </c>
      <c r="EA35" s="24">
        <v>0.35729690698386257</v>
      </c>
      <c r="EB35" s="24">
        <v>4.0281876144355112E-2</v>
      </c>
      <c r="EC35" s="24">
        <v>5.9315634143314117E-2</v>
      </c>
      <c r="ED35" s="24">
        <v>0.12794873658834471</v>
      </c>
      <c r="EE35" s="24">
        <v>0.22754624687601394</v>
      </c>
      <c r="EF35" s="25">
        <v>0.41560417376146602</v>
      </c>
      <c r="EG35" s="25">
        <v>0.21048214435358809</v>
      </c>
      <c r="EH35" s="25">
        <v>0.21352530934352323</v>
      </c>
      <c r="EI35" s="25">
        <v>0.24578924135663249</v>
      </c>
      <c r="EJ35" s="25">
        <v>0.27953695069551854</v>
      </c>
      <c r="EK35" s="25">
        <v>2.8007780785974906E-2</v>
      </c>
      <c r="EL35" s="21">
        <v>1.3929456002967033</v>
      </c>
      <c r="EM35" s="21">
        <v>0.55333397283812591</v>
      </c>
      <c r="EN35" s="25">
        <v>0.16124430162709563</v>
      </c>
      <c r="EO35" s="25">
        <v>0.18475356028751505</v>
      </c>
      <c r="EP35" s="25">
        <v>5.9135629763649257E-2</v>
      </c>
      <c r="EQ35" s="21">
        <v>0.40513349167825996</v>
      </c>
      <c r="ER35" s="25">
        <v>8.0562476224733032E-2</v>
      </c>
      <c r="ES35" s="25">
        <v>5.1034310425958358E-2</v>
      </c>
      <c r="ET35" s="25">
        <v>3.0533605698102581E-2</v>
      </c>
      <c r="EU35" s="21">
        <v>0.16213039234879395</v>
      </c>
      <c r="EV35" s="25">
        <v>2.1653785357917298E-2</v>
      </c>
      <c r="EW35" s="25">
        <v>2.6398544781948158E-2</v>
      </c>
      <c r="EX35" s="21">
        <v>4.8052330139865457E-2</v>
      </c>
      <c r="EY35" s="21">
        <v>0.61531621416691928</v>
      </c>
      <c r="EZ35" s="21">
        <v>0.51953775404168312</v>
      </c>
      <c r="FA35" s="21">
        <v>1.1457990045117286</v>
      </c>
      <c r="FB35" s="21">
        <v>0.63347494786028691</v>
      </c>
      <c r="FC35" s="21">
        <v>3.332313791546853</v>
      </c>
      <c r="FD35" s="25">
        <v>9.7846688017965804E-3</v>
      </c>
      <c r="FE35" s="53">
        <v>0</v>
      </c>
      <c r="FF35" s="53">
        <v>0</v>
      </c>
      <c r="FG35" s="25">
        <v>1.5305745034850467E-2</v>
      </c>
      <c r="FH35" s="25">
        <v>6.1064652765450263E-2</v>
      </c>
      <c r="FI35" s="25">
        <v>4.572200242881351E-2</v>
      </c>
      <c r="FJ35" s="25">
        <v>1.2196175846859515E-2</v>
      </c>
      <c r="FK35" s="25">
        <v>4.0578097300089447E-2</v>
      </c>
      <c r="FL35" s="25">
        <v>0.18465134217785978</v>
      </c>
      <c r="FM35" s="69" t="s">
        <v>215</v>
      </c>
      <c r="FN35" s="70" t="s">
        <v>401</v>
      </c>
      <c r="FO35" s="70" t="s">
        <v>401</v>
      </c>
      <c r="FP35" s="70" t="s">
        <v>396</v>
      </c>
      <c r="FQ35" s="70" t="s">
        <v>392</v>
      </c>
      <c r="FR35" s="70" t="s">
        <v>392</v>
      </c>
      <c r="FS35" s="45"/>
    </row>
    <row r="36" spans="1:175" ht="12.75" customHeight="1" x14ac:dyDescent="0.25">
      <c r="A36" s="7" t="s">
        <v>216</v>
      </c>
      <c r="B36" s="28" t="s">
        <v>11</v>
      </c>
      <c r="C36" s="28" t="s">
        <v>83</v>
      </c>
      <c r="D36" s="28">
        <v>2014</v>
      </c>
      <c r="E36" s="13" t="s">
        <v>285</v>
      </c>
      <c r="F36" s="28"/>
      <c r="G36" s="14">
        <v>78.181543333333337</v>
      </c>
      <c r="H36" s="14">
        <v>138.35516000000001</v>
      </c>
      <c r="I36" s="15">
        <v>1</v>
      </c>
      <c r="J36" s="19">
        <v>69</v>
      </c>
      <c r="K36" s="16">
        <v>590.73194727999999</v>
      </c>
      <c r="L36" s="17">
        <v>737.86957800000005</v>
      </c>
      <c r="M36" s="17">
        <v>1183.8948170000001</v>
      </c>
      <c r="N36" s="14">
        <v>1.079</v>
      </c>
      <c r="O36" s="14">
        <v>0.155</v>
      </c>
      <c r="P36" s="14">
        <v>6.9612903225806448</v>
      </c>
      <c r="Q36" s="35">
        <v>27.7011</v>
      </c>
      <c r="R36" s="19">
        <v>-23.276</v>
      </c>
      <c r="S36" s="20">
        <v>-437.91870723002756</v>
      </c>
      <c r="T36" s="22" t="s">
        <v>35</v>
      </c>
      <c r="U36" s="18">
        <v>197.5</v>
      </c>
      <c r="V36" s="18">
        <v>148.30000000000001</v>
      </c>
      <c r="W36" s="18">
        <v>962</v>
      </c>
      <c r="X36" s="18">
        <v>61</v>
      </c>
      <c r="Y36" s="33">
        <v>3</v>
      </c>
      <c r="Z36" s="33">
        <v>55</v>
      </c>
      <c r="AA36" s="18">
        <v>26.4</v>
      </c>
      <c r="AB36" s="18">
        <v>0.8</v>
      </c>
      <c r="AC36" s="18">
        <v>26.3</v>
      </c>
      <c r="AD36" s="18">
        <v>0.7</v>
      </c>
      <c r="AE36" s="33">
        <v>23.2</v>
      </c>
      <c r="AF36" s="33">
        <v>3.5</v>
      </c>
      <c r="AG36" s="18">
        <v>0.167805441792275</v>
      </c>
      <c r="AH36" s="18">
        <v>16.780544179227501</v>
      </c>
      <c r="AI36" s="18">
        <v>0.122743774106777</v>
      </c>
      <c r="AJ36" s="18">
        <v>0.40400915790925801</v>
      </c>
      <c r="AK36" s="18">
        <v>40.400915790925801</v>
      </c>
      <c r="AL36" s="18">
        <v>6.7162528677745206E-2</v>
      </c>
      <c r="AM36" s="18">
        <v>0.42818540029846602</v>
      </c>
      <c r="AN36" s="18">
        <v>42.818540029846602</v>
      </c>
      <c r="AO36" s="18">
        <v>8.7492125424663794E-2</v>
      </c>
      <c r="AP36" s="14">
        <v>0.70653872447491983</v>
      </c>
      <c r="AQ36" s="14">
        <v>0.29346127552508017</v>
      </c>
      <c r="AR36" s="14">
        <v>1.810620716938647</v>
      </c>
      <c r="AS36" s="14">
        <v>4.3592588138408939</v>
      </c>
      <c r="AT36" s="14">
        <v>6.1698795307795411</v>
      </c>
      <c r="AU36" s="14">
        <v>57.181459970153306</v>
      </c>
      <c r="AW36" s="21"/>
      <c r="AX36" s="21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Q36" s="24"/>
      <c r="DR36" s="24"/>
      <c r="DS36" s="24"/>
      <c r="DT36" s="24"/>
      <c r="DU36" s="24"/>
      <c r="DV36" s="24"/>
      <c r="EF36" s="25">
        <v>0.41597887071740586</v>
      </c>
      <c r="EG36" s="25">
        <v>0.24302441220156495</v>
      </c>
      <c r="EH36" s="25">
        <v>0.19070774158914428</v>
      </c>
      <c r="EI36" s="25">
        <v>0.2200663134588558</v>
      </c>
      <c r="EJ36" s="25">
        <v>0.27792397548081593</v>
      </c>
      <c r="EK36" s="25">
        <v>3.2783370003525422E-2</v>
      </c>
      <c r="EL36" s="22">
        <v>1.380484683451312</v>
      </c>
      <c r="EM36" s="22">
        <v>0.53077365894319717</v>
      </c>
      <c r="EN36" s="25">
        <v>0.22304649605999688</v>
      </c>
      <c r="EO36" s="25">
        <v>0.30346137015977798</v>
      </c>
      <c r="EP36" s="25">
        <v>6.4079697602315744E-2</v>
      </c>
      <c r="EQ36" s="22">
        <v>0.59058756382209054</v>
      </c>
      <c r="ER36" s="25">
        <v>0.10698738233247761</v>
      </c>
      <c r="ES36" s="25">
        <v>0.10113635948334665</v>
      </c>
      <c r="ET36" s="25">
        <v>3.3933057801851782E-2</v>
      </c>
      <c r="EU36" s="22">
        <v>0.24205679961767607</v>
      </c>
      <c r="EV36" s="25">
        <v>2.4986917341478822E-2</v>
      </c>
      <c r="EW36" s="25">
        <v>3.3951616843569267E-2</v>
      </c>
      <c r="EX36" s="22">
        <v>5.8938534185048089E-2</v>
      </c>
      <c r="EY36" s="22">
        <v>0.8915828976248148</v>
      </c>
      <c r="EZ36" s="22">
        <v>0.41149598652025454</v>
      </c>
      <c r="FA36" s="22">
        <v>1.3605296452545501</v>
      </c>
      <c r="FB36" s="22">
        <v>0.94531109443403227</v>
      </c>
      <c r="FC36" s="22">
        <v>4.5895747320015285</v>
      </c>
      <c r="FD36" s="25">
        <v>8.7581948419578597E-3</v>
      </c>
      <c r="FE36" s="53">
        <v>0</v>
      </c>
      <c r="FF36" s="53">
        <v>0</v>
      </c>
      <c r="FG36" s="25">
        <v>1.6986981850165853E-2</v>
      </c>
      <c r="FH36" s="25">
        <v>7.4925690983109056E-2</v>
      </c>
      <c r="FI36" s="25">
        <v>5.0482884725883449E-2</v>
      </c>
      <c r="FJ36" s="25">
        <v>1.0445057574165787E-2</v>
      </c>
      <c r="FK36" s="25">
        <v>3.2663828653982145E-2</v>
      </c>
      <c r="FL36" s="25">
        <v>0.19426263862926416</v>
      </c>
      <c r="FM36" s="69" t="s">
        <v>216</v>
      </c>
      <c r="FN36" s="70" t="s">
        <v>397</v>
      </c>
      <c r="FO36" s="70" t="s">
        <v>397</v>
      </c>
      <c r="FP36" s="70" t="s">
        <v>396</v>
      </c>
      <c r="FQ36" s="70" t="s">
        <v>392</v>
      </c>
      <c r="FS36" s="45"/>
    </row>
    <row r="37" spans="1:175" s="45" customFormat="1" ht="12.75" customHeight="1" x14ac:dyDescent="0.25">
      <c r="A37" s="36" t="s">
        <v>217</v>
      </c>
      <c r="B37" s="13" t="s">
        <v>88</v>
      </c>
      <c r="C37" s="13" t="s">
        <v>85</v>
      </c>
      <c r="D37" s="13">
        <v>2008</v>
      </c>
      <c r="E37" s="13" t="s">
        <v>285</v>
      </c>
      <c r="F37" s="13" t="s">
        <v>20</v>
      </c>
      <c r="G37" s="18">
        <v>72.290733333333336</v>
      </c>
      <c r="H37" s="18">
        <v>132.92123333333333</v>
      </c>
      <c r="I37" s="15">
        <v>1</v>
      </c>
      <c r="J37" s="19">
        <v>21</v>
      </c>
      <c r="K37" s="16">
        <v>36.251660337200001</v>
      </c>
      <c r="L37" s="17">
        <v>135.19438600000001</v>
      </c>
      <c r="M37" s="17">
        <v>1075.1819379999999</v>
      </c>
      <c r="N37" s="18">
        <v>1.51</v>
      </c>
      <c r="O37" s="18">
        <v>0.15190000000000001</v>
      </c>
      <c r="P37" s="14">
        <v>9.9407504937458846</v>
      </c>
      <c r="Q37" s="18">
        <v>22</v>
      </c>
      <c r="R37" s="19">
        <v>-25.6</v>
      </c>
      <c r="S37" s="20">
        <v>-506.44738098961517</v>
      </c>
      <c r="T37" s="21" t="s">
        <v>103</v>
      </c>
      <c r="U37" s="18">
        <v>197.5</v>
      </c>
      <c r="V37" s="18">
        <v>148.30000000000001</v>
      </c>
      <c r="W37" s="18">
        <v>962</v>
      </c>
      <c r="X37" s="18">
        <v>61</v>
      </c>
      <c r="Y37" s="33">
        <v>3</v>
      </c>
      <c r="Z37" s="33">
        <v>55</v>
      </c>
      <c r="AA37" s="18">
        <v>26.4</v>
      </c>
      <c r="AB37" s="18">
        <v>0.8</v>
      </c>
      <c r="AC37" s="18">
        <v>26.3</v>
      </c>
      <c r="AD37" s="18">
        <v>0.7</v>
      </c>
      <c r="AE37" s="33">
        <v>23.2</v>
      </c>
      <c r="AF37" s="33">
        <v>3.5</v>
      </c>
      <c r="AG37" s="18">
        <v>0.353419850551702</v>
      </c>
      <c r="AH37" s="18">
        <v>35.341985055170198</v>
      </c>
      <c r="AI37" s="18">
        <v>0.18743148520014399</v>
      </c>
      <c r="AJ37" s="18">
        <v>0.435152825614879</v>
      </c>
      <c r="AK37" s="18">
        <v>43.515282561487901</v>
      </c>
      <c r="AL37" s="18">
        <v>0.100985680045658</v>
      </c>
      <c r="AM37" s="18">
        <v>0.211427323833418</v>
      </c>
      <c r="AN37" s="18">
        <v>21.142732383341801</v>
      </c>
      <c r="AO37" s="18">
        <v>0.125437194967398</v>
      </c>
      <c r="AP37" s="14">
        <v>0.55182336234403806</v>
      </c>
      <c r="AQ37" s="14">
        <v>0.44817663765596194</v>
      </c>
      <c r="AR37" s="14">
        <v>5.3366397433307</v>
      </c>
      <c r="AS37" s="14">
        <v>6.5708076667846731</v>
      </c>
      <c r="AT37" s="14">
        <v>11.907447410115374</v>
      </c>
      <c r="AU37" s="14">
        <v>78.857267616658106</v>
      </c>
      <c r="AV37" s="37"/>
      <c r="AW37" s="32"/>
      <c r="AX37" s="32">
        <v>3.5562913907284769E-4</v>
      </c>
      <c r="AY37" s="32">
        <v>1.7880794701986755E-3</v>
      </c>
      <c r="AZ37" s="32">
        <v>1.6688741721854305E-3</v>
      </c>
      <c r="BA37" s="32">
        <v>8.874172185430464E-3</v>
      </c>
      <c r="BB37" s="32">
        <v>1.2384105960264902E-2</v>
      </c>
      <c r="BC37" s="32">
        <v>1.5562913907284768E-2</v>
      </c>
      <c r="BD37" s="32">
        <v>2.9470198675496689E-2</v>
      </c>
      <c r="BE37" s="32">
        <v>2.8344370860927153E-2</v>
      </c>
      <c r="BF37" s="32">
        <v>6.6887417218543049E-2</v>
      </c>
      <c r="BG37" s="32">
        <v>2.8344370860927153E-2</v>
      </c>
      <c r="BH37" s="32">
        <v>7.8145695364238404E-2</v>
      </c>
      <c r="BI37" s="32">
        <v>2.7483443708609272E-2</v>
      </c>
      <c r="BJ37" s="32">
        <v>0.13245033112582782</v>
      </c>
      <c r="BK37" s="32">
        <v>2.1390728476821195E-2</v>
      </c>
      <c r="BL37" s="32">
        <v>0.12847682119205298</v>
      </c>
      <c r="BM37" s="32">
        <v>1.1721854304635761E-2</v>
      </c>
      <c r="BN37" s="32">
        <v>0.12913907284768211</v>
      </c>
      <c r="BO37" s="32">
        <v>5.2450331125827821E-3</v>
      </c>
      <c r="BP37" s="32">
        <v>3.9536423841059605E-2</v>
      </c>
      <c r="BQ37" s="32">
        <v>2.3642384105960266E-3</v>
      </c>
      <c r="BR37" s="32">
        <v>4.3178807947019861E-3</v>
      </c>
      <c r="BS37" s="38"/>
      <c r="BT37" s="21"/>
      <c r="BU37" s="25">
        <v>0.14370860927152318</v>
      </c>
      <c r="BV37" s="25">
        <v>3.5430463576158942E-2</v>
      </c>
      <c r="BW37" s="25">
        <v>0.23509933774834438</v>
      </c>
      <c r="BX37" s="25"/>
      <c r="BY37" s="25">
        <v>2.4503311258278145E-2</v>
      </c>
      <c r="BZ37" s="25">
        <v>0.18278145695364237</v>
      </c>
      <c r="CA37" s="25">
        <v>1.7152317880794701E-2</v>
      </c>
      <c r="CB37" s="25">
        <v>7.1523178807947022E-2</v>
      </c>
      <c r="CC37" s="25">
        <v>3.8543046357615893E-2</v>
      </c>
      <c r="CD37" s="25">
        <v>0.16622516556291389</v>
      </c>
      <c r="CE37" s="25">
        <v>0.11920529801324505</v>
      </c>
      <c r="CF37" s="25">
        <v>0.2596026490066225</v>
      </c>
      <c r="CG37" s="25">
        <v>9.7350993377483444E-2</v>
      </c>
      <c r="CH37" s="25">
        <v>0.25231788079470202</v>
      </c>
      <c r="CI37" s="25">
        <v>6.1390728476821199E-2</v>
      </c>
      <c r="CJ37" s="25">
        <v>0.23377483443708608</v>
      </c>
      <c r="CK37" s="25">
        <v>2.6357615894039736E-2</v>
      </c>
      <c r="CL37" s="25">
        <v>0.11390728476821192</v>
      </c>
      <c r="CM37" s="38"/>
      <c r="CN37" s="38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2">
        <v>0.57358940397350977</v>
      </c>
      <c r="DJ37" s="22">
        <v>1.0447019867549667</v>
      </c>
      <c r="DK37" s="22"/>
      <c r="DL37" s="22">
        <v>1.8213411536507647</v>
      </c>
      <c r="DM37" s="22"/>
      <c r="DN37" s="22">
        <v>6.417677843668244</v>
      </c>
      <c r="DO37" s="22">
        <v>3.734408365630371</v>
      </c>
      <c r="DP37" s="22"/>
      <c r="DQ37" s="24"/>
      <c r="DR37" s="24"/>
      <c r="DS37" s="24"/>
      <c r="DT37" s="24"/>
      <c r="DU37" s="24"/>
      <c r="DV37" s="24"/>
      <c r="DW37" s="23"/>
      <c r="DX37" s="23"/>
      <c r="DY37" s="23"/>
      <c r="DZ37" s="23"/>
      <c r="EA37" s="23"/>
      <c r="EB37" s="23"/>
      <c r="EC37" s="23"/>
      <c r="ED37" s="23"/>
      <c r="EE37" s="23"/>
      <c r="EF37" s="22">
        <v>1.1299999999999999</v>
      </c>
      <c r="EG37" s="22">
        <v>1.91</v>
      </c>
      <c r="EH37" s="22">
        <v>0.7</v>
      </c>
      <c r="EI37" s="22">
        <v>1.07</v>
      </c>
      <c r="EJ37" s="22">
        <v>1.84</v>
      </c>
      <c r="EK37" s="22">
        <v>0.39</v>
      </c>
      <c r="EL37" s="22">
        <v>7.04</v>
      </c>
      <c r="EM37" s="22">
        <v>3.3000000000000003</v>
      </c>
      <c r="EN37" s="22">
        <v>2.99</v>
      </c>
      <c r="EO37" s="22">
        <v>2.72</v>
      </c>
      <c r="EP37" s="22">
        <v>1.2</v>
      </c>
      <c r="EQ37" s="22">
        <v>6.910000000000001</v>
      </c>
      <c r="ER37" s="22">
        <v>1.38</v>
      </c>
      <c r="ES37" s="22">
        <v>0.95</v>
      </c>
      <c r="ET37" s="22">
        <v>0.63</v>
      </c>
      <c r="EU37" s="22">
        <v>2.96</v>
      </c>
      <c r="EV37" s="22">
        <v>0.61</v>
      </c>
      <c r="EW37" s="22">
        <v>0.75</v>
      </c>
      <c r="EX37" s="22">
        <v>1.3599999999999999</v>
      </c>
      <c r="EY37" s="22">
        <v>11.23</v>
      </c>
      <c r="EZ37" s="22">
        <v>0.27641099855282192</v>
      </c>
      <c r="FA37" s="22">
        <v>0.90969899665551834</v>
      </c>
      <c r="FB37" s="22">
        <v>0.68840579710144933</v>
      </c>
      <c r="FC37" s="22">
        <v>11.850218672126704</v>
      </c>
      <c r="FD37" s="25">
        <v>6.8290487171507389E-2</v>
      </c>
      <c r="FE37" s="25">
        <v>2.0049386618301527E-2</v>
      </c>
      <c r="FF37" s="25">
        <v>2.62655719890413E-3</v>
      </c>
      <c r="FG37" s="25">
        <v>7.205521915660329E-2</v>
      </c>
      <c r="FH37" s="25">
        <v>0.35353459897249589</v>
      </c>
      <c r="FI37" s="25">
        <v>0.2742125715655912</v>
      </c>
      <c r="FJ37" s="25">
        <v>3.703445650454823E-2</v>
      </c>
      <c r="FK37" s="25">
        <v>0.11985856017665845</v>
      </c>
      <c r="FL37" s="25">
        <v>0.94766183736460996</v>
      </c>
      <c r="FM37" s="69" t="s">
        <v>217</v>
      </c>
      <c r="FN37" s="70" t="s">
        <v>398</v>
      </c>
      <c r="FO37" s="70" t="s">
        <v>398</v>
      </c>
      <c r="FP37" s="70" t="s">
        <v>403</v>
      </c>
      <c r="FQ37" s="70" t="s">
        <v>427</v>
      </c>
      <c r="FR37" s="70" t="s">
        <v>398</v>
      </c>
    </row>
    <row r="38" spans="1:175" s="45" customFormat="1" ht="12.75" customHeight="1" x14ac:dyDescent="0.25">
      <c r="A38" s="36" t="s">
        <v>218</v>
      </c>
      <c r="B38" s="13" t="s">
        <v>88</v>
      </c>
      <c r="C38" s="13" t="s">
        <v>85</v>
      </c>
      <c r="D38" s="13">
        <v>2008</v>
      </c>
      <c r="E38" s="13" t="s">
        <v>285</v>
      </c>
      <c r="F38" s="13" t="s">
        <v>20</v>
      </c>
      <c r="G38" s="18">
        <v>72.166666666666657</v>
      </c>
      <c r="H38" s="18">
        <v>133</v>
      </c>
      <c r="I38" s="15">
        <v>1</v>
      </c>
      <c r="J38" s="19">
        <v>16</v>
      </c>
      <c r="K38" s="16">
        <v>22.082909111300001</v>
      </c>
      <c r="L38" s="17">
        <v>135.58948899999999</v>
      </c>
      <c r="M38" s="17">
        <v>1072.0167839999999</v>
      </c>
      <c r="N38" s="18">
        <v>0.8</v>
      </c>
      <c r="O38" s="18">
        <v>0.1</v>
      </c>
      <c r="P38" s="14">
        <v>8</v>
      </c>
      <c r="Q38" s="18"/>
      <c r="R38" s="19">
        <v>-25.7</v>
      </c>
      <c r="S38" s="20"/>
      <c r="T38" s="21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4"/>
      <c r="AQ38" s="14"/>
      <c r="AR38" s="14"/>
      <c r="AS38" s="14"/>
      <c r="AT38" s="14"/>
      <c r="AU38" s="14"/>
      <c r="AV38" s="37"/>
      <c r="AW38" s="32"/>
      <c r="AX38" s="32">
        <v>5.8374999999999996E-4</v>
      </c>
      <c r="AY38" s="32">
        <v>8.5249999999999996E-4</v>
      </c>
      <c r="AZ38" s="32">
        <v>2.4750000000000002E-3</v>
      </c>
      <c r="BA38" s="32">
        <v>5.5624999999999997E-3</v>
      </c>
      <c r="BB38" s="32">
        <v>7.025E-3</v>
      </c>
      <c r="BC38" s="32">
        <v>1.1362499999999999E-2</v>
      </c>
      <c r="BD38" s="32">
        <v>2.3125E-2</v>
      </c>
      <c r="BE38" s="32">
        <v>2.3E-2</v>
      </c>
      <c r="BF38" s="32">
        <v>5.7875000000000003E-2</v>
      </c>
      <c r="BG38" s="32">
        <v>2.4500000000000001E-2</v>
      </c>
      <c r="BH38" s="32">
        <v>7.0000000000000007E-2</v>
      </c>
      <c r="BI38" s="32">
        <v>2.2374999999999999E-2</v>
      </c>
      <c r="BJ38" s="32">
        <v>0.11662500000000001</v>
      </c>
      <c r="BK38" s="32">
        <v>1.9625E-2</v>
      </c>
      <c r="BL38" s="32">
        <v>0.11325</v>
      </c>
      <c r="BM38" s="32">
        <v>1.1112500000000001E-2</v>
      </c>
      <c r="BN38" s="32">
        <v>0.12125</v>
      </c>
      <c r="BO38" s="32">
        <v>4.9624999999999999E-3</v>
      </c>
      <c r="BP38" s="32">
        <v>3.7374999999999999E-2</v>
      </c>
      <c r="BQ38" s="32">
        <v>5.0749999999999997E-3</v>
      </c>
      <c r="BR38" s="32">
        <v>2.8625E-3</v>
      </c>
      <c r="BS38" s="38"/>
      <c r="BT38" s="21"/>
      <c r="BU38" s="25">
        <v>8.6749999999999994E-2</v>
      </c>
      <c r="BV38" s="25">
        <v>2.0750000000000001E-2</v>
      </c>
      <c r="BW38" s="25">
        <v>0.59624999999999995</v>
      </c>
      <c r="BX38" s="25"/>
      <c r="BY38" s="25">
        <v>2.6249999999999999E-2</v>
      </c>
      <c r="BZ38" s="25">
        <v>0.49375000000000002</v>
      </c>
      <c r="CA38" s="25">
        <v>1.7375000000000002E-2</v>
      </c>
      <c r="CB38" s="25">
        <v>0.119375</v>
      </c>
      <c r="CC38" s="25">
        <v>5.2249999999999998E-2</v>
      </c>
      <c r="CD38" s="25">
        <v>0.40500000000000003</v>
      </c>
      <c r="CE38" s="25">
        <v>0.22750000000000001</v>
      </c>
      <c r="CF38" s="25">
        <v>1.01875</v>
      </c>
      <c r="CG38" s="25">
        <v>0.22375</v>
      </c>
      <c r="CH38" s="25">
        <v>0.78249999999999997</v>
      </c>
      <c r="CI38" s="25">
        <v>0.13</v>
      </c>
      <c r="CJ38" s="25">
        <v>0.66874999999999996</v>
      </c>
      <c r="CK38" s="25">
        <v>0.2475</v>
      </c>
      <c r="CL38" s="25">
        <v>0.29125000000000001</v>
      </c>
      <c r="CM38" s="38"/>
      <c r="CN38" s="38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2">
        <v>0.51657500000000012</v>
      </c>
      <c r="DJ38" s="22">
        <v>3.3625000000000007</v>
      </c>
      <c r="DK38" s="22"/>
      <c r="DL38" s="22">
        <v>6.5092193776315153</v>
      </c>
      <c r="DM38" s="22"/>
      <c r="DN38" s="22">
        <v>6.4065094497696258</v>
      </c>
      <c r="DO38" s="22">
        <v>3.9621703151114902</v>
      </c>
      <c r="DP38" s="22"/>
      <c r="DQ38" s="24"/>
      <c r="DR38" s="24"/>
      <c r="DS38" s="24"/>
      <c r="DT38" s="24"/>
      <c r="DU38" s="24"/>
      <c r="DV38" s="24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2"/>
      <c r="EM38" s="22"/>
      <c r="EN38" s="23"/>
      <c r="EO38" s="23"/>
      <c r="EP38" s="23"/>
      <c r="EQ38" s="22"/>
      <c r="ER38" s="23"/>
      <c r="ES38" s="23"/>
      <c r="ET38" s="23"/>
      <c r="EU38" s="22"/>
      <c r="EV38" s="23"/>
      <c r="EW38" s="23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5"/>
      <c r="FM38" s="62" t="s">
        <v>218</v>
      </c>
      <c r="FN38" s="63" t="s">
        <v>398</v>
      </c>
      <c r="FO38" s="63" t="s">
        <v>398</v>
      </c>
      <c r="FP38" s="63"/>
      <c r="FQ38" s="63"/>
      <c r="FR38" s="63" t="s">
        <v>398</v>
      </c>
    </row>
    <row r="39" spans="1:175" s="46" customFormat="1" ht="12.75" customHeight="1" x14ac:dyDescent="0.25">
      <c r="A39" s="36" t="s">
        <v>219</v>
      </c>
      <c r="B39" s="13" t="s">
        <v>88</v>
      </c>
      <c r="C39" s="13" t="s">
        <v>85</v>
      </c>
      <c r="D39" s="13">
        <v>2008</v>
      </c>
      <c r="E39" s="13" t="s">
        <v>285</v>
      </c>
      <c r="F39" s="13" t="s">
        <v>20</v>
      </c>
      <c r="G39" s="18">
        <v>71.875066666666669</v>
      </c>
      <c r="H39" s="18">
        <v>132.11465000000001</v>
      </c>
      <c r="I39" s="15">
        <v>1</v>
      </c>
      <c r="J39" s="19">
        <v>15</v>
      </c>
      <c r="K39" s="16">
        <v>13.3021723822</v>
      </c>
      <c r="L39" s="17">
        <v>105.237492</v>
      </c>
      <c r="M39" s="17">
        <v>1102.613139</v>
      </c>
      <c r="N39" s="18">
        <v>0.32</v>
      </c>
      <c r="O39" s="14">
        <v>0.1</v>
      </c>
      <c r="P39" s="14">
        <v>3.1999999999999997</v>
      </c>
      <c r="Q39" s="18">
        <v>3.3386999999999998</v>
      </c>
      <c r="R39" s="19">
        <v>-25.2</v>
      </c>
      <c r="S39" s="20"/>
      <c r="T39" s="21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4"/>
      <c r="AQ39" s="14"/>
      <c r="AR39" s="14"/>
      <c r="AS39" s="14"/>
      <c r="AT39" s="14"/>
      <c r="AU39" s="14"/>
      <c r="AV39" s="37"/>
      <c r="AW39" s="32"/>
      <c r="AX39" s="32">
        <v>1.9400000000000001E-3</v>
      </c>
      <c r="AY39" s="32">
        <v>1.1775000000000001E-2</v>
      </c>
      <c r="AZ39" s="32">
        <v>5.5750000000000001E-3</v>
      </c>
      <c r="BA39" s="32">
        <v>1.9675000000000002E-2</v>
      </c>
      <c r="BB39" s="32">
        <v>1.2525E-2</v>
      </c>
      <c r="BC39" s="32">
        <v>2.3025E-2</v>
      </c>
      <c r="BD39" s="32">
        <v>2.4199999999999999E-2</v>
      </c>
      <c r="BE39" s="32">
        <v>4.1250000000000002E-2</v>
      </c>
      <c r="BF39" s="32">
        <v>6.5750000000000003E-2</v>
      </c>
      <c r="BG39" s="32">
        <v>5.1999999999999998E-2</v>
      </c>
      <c r="BH39" s="32">
        <v>9.2999999999999999E-2</v>
      </c>
      <c r="BI39" s="32">
        <v>5.2999999999999999E-2</v>
      </c>
      <c r="BJ39" s="32">
        <v>0.12</v>
      </c>
      <c r="BK39" s="32">
        <v>3.6749999999999998E-2</v>
      </c>
      <c r="BL39" s="32">
        <v>9.9500000000000005E-2</v>
      </c>
      <c r="BM39" s="32">
        <v>1.9724999999999999E-2</v>
      </c>
      <c r="BN39" s="32"/>
      <c r="BO39" s="32"/>
      <c r="BP39" s="32"/>
      <c r="BQ39" s="32"/>
      <c r="BR39" s="32"/>
      <c r="BS39" s="38"/>
      <c r="BT39" s="21"/>
      <c r="BU39" s="25">
        <v>0.94499999999999995</v>
      </c>
      <c r="BV39" s="25">
        <v>0.28999999999999998</v>
      </c>
      <c r="BW39" s="25">
        <v>3.05</v>
      </c>
      <c r="BX39" s="25"/>
      <c r="BY39" s="53">
        <v>0</v>
      </c>
      <c r="BZ39" s="25">
        <v>1.9850000000000001</v>
      </c>
      <c r="CA39" s="53"/>
      <c r="CB39" s="25">
        <v>0.13750000000000001</v>
      </c>
      <c r="CC39" s="25"/>
      <c r="CD39" s="25">
        <v>0.23974999999999999</v>
      </c>
      <c r="CE39" s="25"/>
      <c r="CF39" s="25">
        <v>0.45500000000000002</v>
      </c>
      <c r="CG39" s="25"/>
      <c r="CH39" s="25">
        <v>0.33</v>
      </c>
      <c r="CI39" s="25"/>
      <c r="CJ39" s="25">
        <v>0.13600000000000001</v>
      </c>
      <c r="CK39" s="25"/>
      <c r="CL39" s="25">
        <v>0.18425</v>
      </c>
      <c r="CM39" s="32"/>
      <c r="CN39" s="32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2">
        <v>0.42197499999999999</v>
      </c>
      <c r="DJ39" s="22">
        <v>1.1052500000000001</v>
      </c>
      <c r="DK39" s="22"/>
      <c r="DL39" s="22">
        <v>2.6192309970969845</v>
      </c>
      <c r="DM39" s="22"/>
      <c r="DN39" s="22">
        <v>2.3949085490536497</v>
      </c>
      <c r="DO39" s="22"/>
      <c r="DP39" s="22"/>
      <c r="DQ39" s="24"/>
      <c r="DR39" s="24"/>
      <c r="DS39" s="24"/>
      <c r="DT39" s="24"/>
      <c r="DU39" s="24"/>
      <c r="DV39" s="24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2"/>
      <c r="EM39" s="22"/>
      <c r="EN39" s="23"/>
      <c r="EO39" s="23"/>
      <c r="EP39" s="23"/>
      <c r="EQ39" s="22"/>
      <c r="ER39" s="23"/>
      <c r="ES39" s="23"/>
      <c r="ET39" s="23"/>
      <c r="EU39" s="22"/>
      <c r="EV39" s="23"/>
      <c r="EW39" s="23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5"/>
      <c r="FM39" s="69" t="s">
        <v>219</v>
      </c>
      <c r="FN39" s="70" t="s">
        <v>398</v>
      </c>
      <c r="FO39" s="70" t="s">
        <v>398</v>
      </c>
      <c r="FP39" s="70"/>
      <c r="FQ39" s="70"/>
      <c r="FR39" s="70" t="s">
        <v>398</v>
      </c>
      <c r="FS39" s="45"/>
    </row>
    <row r="40" spans="1:175" s="46" customFormat="1" ht="12.75" customHeight="1" x14ac:dyDescent="0.25">
      <c r="A40" s="36" t="s">
        <v>220</v>
      </c>
      <c r="B40" s="28" t="s">
        <v>88</v>
      </c>
      <c r="C40" s="29" t="s">
        <v>85</v>
      </c>
      <c r="D40" s="29">
        <v>2008</v>
      </c>
      <c r="E40" s="13" t="s">
        <v>285</v>
      </c>
      <c r="F40" s="29" t="s">
        <v>20</v>
      </c>
      <c r="G40" s="18">
        <v>71.825583333333341</v>
      </c>
      <c r="H40" s="18">
        <v>131.66788333333335</v>
      </c>
      <c r="I40" s="15">
        <v>1</v>
      </c>
      <c r="J40" s="19">
        <v>20</v>
      </c>
      <c r="K40" s="16">
        <v>25.622074162499999</v>
      </c>
      <c r="L40" s="17">
        <v>90.903508000000002</v>
      </c>
      <c r="M40" s="17">
        <v>1118.410187</v>
      </c>
      <c r="N40" s="18">
        <v>1.59</v>
      </c>
      <c r="O40" s="18">
        <v>0.15859999999999999</v>
      </c>
      <c r="P40" s="14">
        <v>10.025220680958387</v>
      </c>
      <c r="Q40" s="18">
        <v>20.516400000000001</v>
      </c>
      <c r="R40" s="19">
        <v>-25.8</v>
      </c>
      <c r="S40" s="20"/>
      <c r="T40" s="21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4"/>
      <c r="AQ40" s="14"/>
      <c r="AR40" s="14"/>
      <c r="AS40" s="14"/>
      <c r="AT40" s="14"/>
      <c r="AU40" s="14"/>
      <c r="AV40" s="37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5">
        <v>0.25220125786163522</v>
      </c>
      <c r="BV40" s="25">
        <v>0.10503144654088049</v>
      </c>
      <c r="BW40" s="25">
        <v>0.91823899371069173</v>
      </c>
      <c r="BX40" s="25"/>
      <c r="BY40" s="53">
        <v>0</v>
      </c>
      <c r="BZ40" s="25">
        <v>0.75471698113207542</v>
      </c>
      <c r="CA40" s="53">
        <v>0</v>
      </c>
      <c r="CB40" s="25">
        <v>0.31761006289308175</v>
      </c>
      <c r="CC40" s="25">
        <v>0.19622641509433963</v>
      </c>
      <c r="CD40" s="25">
        <v>0.57484276729559747</v>
      </c>
      <c r="CE40" s="25">
        <v>0.52012578616352201</v>
      </c>
      <c r="CF40" s="25">
        <v>1.0754716981132075</v>
      </c>
      <c r="CG40" s="25">
        <v>0.43081761006289304</v>
      </c>
      <c r="CH40" s="25">
        <v>1.5220125786163521</v>
      </c>
      <c r="CI40" s="25">
        <v>0.32955974842767294</v>
      </c>
      <c r="CJ40" s="25">
        <v>1.0440251572327044</v>
      </c>
      <c r="CK40" s="25">
        <v>0.23207547169811321</v>
      </c>
      <c r="CL40" s="25">
        <v>0.89308176100628922</v>
      </c>
      <c r="CM40" s="25"/>
      <c r="CN40" s="24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2"/>
      <c r="DJ40" s="22">
        <v>5.5270440251572328</v>
      </c>
      <c r="DK40" s="22"/>
      <c r="DL40" s="22"/>
      <c r="DM40" s="22"/>
      <c r="DN40" s="22"/>
      <c r="DO40" s="22">
        <v>3.7834978880606265</v>
      </c>
      <c r="DP40" s="22"/>
      <c r="DQ40" s="24"/>
      <c r="DR40" s="24"/>
      <c r="DS40" s="24"/>
      <c r="DT40" s="24"/>
      <c r="DU40" s="24"/>
      <c r="DV40" s="24"/>
      <c r="DW40" s="23"/>
      <c r="DX40" s="23"/>
      <c r="DY40" s="23"/>
      <c r="DZ40" s="23"/>
      <c r="EA40" s="23"/>
      <c r="EB40" s="23"/>
      <c r="EC40" s="23"/>
      <c r="ED40" s="23"/>
      <c r="EE40" s="23"/>
      <c r="EF40" s="24"/>
      <c r="EG40" s="24"/>
      <c r="EH40" s="24"/>
      <c r="EI40" s="24"/>
      <c r="EJ40" s="24"/>
      <c r="EK40" s="24"/>
      <c r="EL40" s="22"/>
      <c r="EM40" s="22"/>
      <c r="EN40" s="24"/>
      <c r="EO40" s="24"/>
      <c r="EP40" s="24"/>
      <c r="EQ40" s="22"/>
      <c r="ER40" s="24"/>
      <c r="ES40" s="24"/>
      <c r="ET40" s="24"/>
      <c r="EU40" s="22"/>
      <c r="EV40" s="24"/>
      <c r="EW40" s="24"/>
      <c r="EX40" s="22"/>
      <c r="EY40" s="22"/>
      <c r="EZ40" s="22"/>
      <c r="FA40" s="22"/>
      <c r="FB40" s="22"/>
      <c r="FC40" s="22"/>
      <c r="FD40" s="21"/>
      <c r="FE40" s="21"/>
      <c r="FF40" s="21"/>
      <c r="FG40" s="21"/>
      <c r="FH40" s="21"/>
      <c r="FI40" s="21"/>
      <c r="FJ40" s="21"/>
      <c r="FK40" s="21"/>
      <c r="FL40" s="25"/>
      <c r="FM40" s="69" t="s">
        <v>220</v>
      </c>
      <c r="FN40" s="70" t="s">
        <v>398</v>
      </c>
      <c r="FO40" s="70" t="s">
        <v>398</v>
      </c>
      <c r="FP40" s="70"/>
      <c r="FQ40" s="70"/>
      <c r="FR40" s="70" t="s">
        <v>398</v>
      </c>
      <c r="FS40" s="45"/>
    </row>
    <row r="41" spans="1:175" s="46" customFormat="1" ht="12.75" customHeight="1" x14ac:dyDescent="0.25">
      <c r="A41" s="36" t="s">
        <v>221</v>
      </c>
      <c r="B41" s="13" t="s">
        <v>88</v>
      </c>
      <c r="C41" s="13" t="s">
        <v>85</v>
      </c>
      <c r="D41" s="13">
        <v>2008</v>
      </c>
      <c r="E41" s="13" t="s">
        <v>285</v>
      </c>
      <c r="F41" s="13" t="s">
        <v>20</v>
      </c>
      <c r="G41" s="18">
        <v>71.7637</v>
      </c>
      <c r="H41" s="18">
        <v>131.16636666666665</v>
      </c>
      <c r="I41" s="15">
        <v>1</v>
      </c>
      <c r="J41" s="19">
        <v>16</v>
      </c>
      <c r="K41" s="16">
        <v>39.767499947399997</v>
      </c>
      <c r="L41" s="17">
        <v>76.038036000000005</v>
      </c>
      <c r="M41" s="17">
        <v>1136.299436</v>
      </c>
      <c r="N41" s="18">
        <v>1.8699999999999999</v>
      </c>
      <c r="O41" s="18">
        <v>0.18179999999999999</v>
      </c>
      <c r="P41" s="14">
        <v>10.286028602860286</v>
      </c>
      <c r="Q41" s="18">
        <v>30.783000000000001</v>
      </c>
      <c r="R41" s="19">
        <v>-25.62</v>
      </c>
      <c r="S41" s="20">
        <v>-549.27334768468086</v>
      </c>
      <c r="T41" s="21" t="s">
        <v>114</v>
      </c>
      <c r="U41" s="18">
        <v>197.5</v>
      </c>
      <c r="V41" s="18">
        <v>148.30000000000001</v>
      </c>
      <c r="W41" s="18">
        <v>962</v>
      </c>
      <c r="X41" s="18">
        <v>61</v>
      </c>
      <c r="Y41" s="33">
        <v>3</v>
      </c>
      <c r="Z41" s="33">
        <v>55</v>
      </c>
      <c r="AA41" s="18">
        <v>26.4</v>
      </c>
      <c r="AB41" s="18">
        <v>0.8</v>
      </c>
      <c r="AC41" s="18">
        <v>26.3</v>
      </c>
      <c r="AD41" s="18">
        <v>0.7</v>
      </c>
      <c r="AE41" s="33">
        <v>23.2</v>
      </c>
      <c r="AF41" s="33">
        <v>3.5</v>
      </c>
      <c r="AG41" s="18">
        <v>0.31649146103780001</v>
      </c>
      <c r="AH41" s="18">
        <v>31.649146103780001</v>
      </c>
      <c r="AI41" s="18">
        <v>0.17439528339719701</v>
      </c>
      <c r="AJ41" s="18">
        <v>0.48773292828511999</v>
      </c>
      <c r="AK41" s="18">
        <v>48.773292828511998</v>
      </c>
      <c r="AL41" s="18">
        <v>9.6734820190614704E-2</v>
      </c>
      <c r="AM41" s="18">
        <v>0.19577561067708299</v>
      </c>
      <c r="AN41" s="18">
        <v>19.577561067708299</v>
      </c>
      <c r="AO41" s="18">
        <v>0.115452195815939</v>
      </c>
      <c r="AP41" s="14">
        <v>0.60646373668889164</v>
      </c>
      <c r="AQ41" s="14">
        <v>0.39353626331110836</v>
      </c>
      <c r="AR41" s="14">
        <v>5.9183903214068598</v>
      </c>
      <c r="AS41" s="14">
        <v>9.1206057589317435</v>
      </c>
      <c r="AT41" s="14">
        <v>15.038996080338602</v>
      </c>
      <c r="AU41" s="14">
        <v>80.422438932291996</v>
      </c>
      <c r="AV41" s="37"/>
      <c r="AW41" s="32"/>
      <c r="AX41" s="32">
        <v>2.8930481283422462E-3</v>
      </c>
      <c r="AY41" s="32">
        <v>7.3262032085561505E-3</v>
      </c>
      <c r="AZ41" s="32"/>
      <c r="BA41" s="32">
        <v>1.2620320855614974E-2</v>
      </c>
      <c r="BB41" s="32">
        <v>9.6256684491978616E-3</v>
      </c>
      <c r="BC41" s="32">
        <v>1.8502673796791443E-2</v>
      </c>
      <c r="BD41" s="32">
        <v>4.6524064171122995E-2</v>
      </c>
      <c r="BE41" s="32">
        <v>5.1657754010695188E-2</v>
      </c>
      <c r="BF41" s="32">
        <v>0.11229946524064172</v>
      </c>
      <c r="BG41" s="32">
        <v>4.5882352941176471E-2</v>
      </c>
      <c r="BH41" s="32">
        <v>0.13957219251336897</v>
      </c>
      <c r="BI41" s="32">
        <v>4.5454545454545456E-2</v>
      </c>
      <c r="BJ41" s="32">
        <v>0.20909090909090911</v>
      </c>
      <c r="BK41" s="32">
        <v>4.3636363636363633E-2</v>
      </c>
      <c r="BL41" s="32">
        <v>0.2700534759358289</v>
      </c>
      <c r="BM41" s="32">
        <v>2.2085561497326205E-2</v>
      </c>
      <c r="BN41" s="52">
        <v>0</v>
      </c>
      <c r="BO41" s="52">
        <v>0</v>
      </c>
      <c r="BP41" s="32">
        <v>5.6684491978609627E-2</v>
      </c>
      <c r="BQ41" s="32"/>
      <c r="BR41" s="32"/>
      <c r="BS41" s="38"/>
      <c r="BT41" s="21"/>
      <c r="BU41" s="25">
        <v>0.20267379679144387</v>
      </c>
      <c r="BV41" s="25">
        <v>0.12245989304812835</v>
      </c>
      <c r="BW41" s="25">
        <v>0.15828877005347594</v>
      </c>
      <c r="BX41" s="25"/>
      <c r="BY41" s="53">
        <v>0</v>
      </c>
      <c r="BZ41" s="25">
        <v>0.36363636363636365</v>
      </c>
      <c r="CA41" s="53">
        <v>0</v>
      </c>
      <c r="CB41" s="25">
        <v>0.13315508021390376</v>
      </c>
      <c r="CC41" s="25">
        <v>9.572192513368985E-2</v>
      </c>
      <c r="CD41" s="25">
        <v>0.48609625668449197</v>
      </c>
      <c r="CE41" s="25">
        <v>0.35347593582887704</v>
      </c>
      <c r="CF41" s="25">
        <v>1.2620320855614975</v>
      </c>
      <c r="CG41" s="25">
        <v>0.30000000000000004</v>
      </c>
      <c r="CH41" s="25">
        <v>0.80748663101604279</v>
      </c>
      <c r="CI41" s="25">
        <v>0.20053475935828877</v>
      </c>
      <c r="CJ41" s="25">
        <v>0.79144385026737973</v>
      </c>
      <c r="CK41" s="25">
        <v>0.13368983957219252</v>
      </c>
      <c r="CL41" s="25">
        <v>0.45668449197860961</v>
      </c>
      <c r="CM41" s="32"/>
      <c r="CN41" s="32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2">
        <v>0.7865775401069518</v>
      </c>
      <c r="DJ41" s="22">
        <v>3.9518716577540109</v>
      </c>
      <c r="DK41" s="22"/>
      <c r="DL41" s="22">
        <v>5.0241348834047193</v>
      </c>
      <c r="DM41" s="22"/>
      <c r="DN41" s="22">
        <v>5.1876712550869843</v>
      </c>
      <c r="DO41" s="22">
        <v>4.2949945721195943</v>
      </c>
      <c r="DP41" s="22"/>
      <c r="DQ41" s="24"/>
      <c r="DR41" s="24"/>
      <c r="DS41" s="24"/>
      <c r="DT41" s="24"/>
      <c r="DU41" s="24"/>
      <c r="DV41" s="24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2"/>
      <c r="EM41" s="22"/>
      <c r="EN41" s="23"/>
      <c r="EO41" s="23"/>
      <c r="EP41" s="23"/>
      <c r="EQ41" s="22"/>
      <c r="ER41" s="23"/>
      <c r="ES41" s="23"/>
      <c r="ET41" s="23"/>
      <c r="EU41" s="22"/>
      <c r="EV41" s="23"/>
      <c r="EW41" s="23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5"/>
      <c r="FM41" s="69" t="s">
        <v>221</v>
      </c>
      <c r="FN41" s="70" t="s">
        <v>398</v>
      </c>
      <c r="FO41" s="70" t="s">
        <v>398</v>
      </c>
      <c r="FP41" s="70" t="s">
        <v>398</v>
      </c>
      <c r="FQ41" s="70"/>
      <c r="FR41" s="70" t="s">
        <v>398</v>
      </c>
      <c r="FS41" s="45"/>
    </row>
    <row r="42" spans="1:175" s="47" customFormat="1" ht="12.75" customHeight="1" x14ac:dyDescent="0.25">
      <c r="A42" s="36" t="s">
        <v>222</v>
      </c>
      <c r="B42" s="13" t="s">
        <v>88</v>
      </c>
      <c r="C42" s="13" t="s">
        <v>85</v>
      </c>
      <c r="D42" s="13">
        <v>2008</v>
      </c>
      <c r="E42" s="13" t="s">
        <v>285</v>
      </c>
      <c r="F42" s="13" t="s">
        <v>20</v>
      </c>
      <c r="G42" s="18">
        <v>71.720083333333335</v>
      </c>
      <c r="H42" s="18">
        <v>130.82965000000002</v>
      </c>
      <c r="I42" s="15">
        <v>1</v>
      </c>
      <c r="J42" s="19">
        <v>13</v>
      </c>
      <c r="K42" s="16">
        <v>43.788293472500001</v>
      </c>
      <c r="L42" s="17">
        <v>67.230992000000001</v>
      </c>
      <c r="M42" s="17">
        <v>1148.4061099999999</v>
      </c>
      <c r="N42" s="18">
        <v>1.8800000000000001</v>
      </c>
      <c r="O42" s="18">
        <v>0.17680000000000001</v>
      </c>
      <c r="P42" s="14">
        <v>10.633484162895927</v>
      </c>
      <c r="Q42" s="18">
        <v>21.491800000000001</v>
      </c>
      <c r="R42" s="19">
        <v>-25.8</v>
      </c>
      <c r="S42" s="20"/>
      <c r="T42" s="21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4"/>
      <c r="AQ42" s="14"/>
      <c r="AR42" s="14"/>
      <c r="AS42" s="14"/>
      <c r="AT42" s="14"/>
      <c r="AU42" s="14"/>
      <c r="AV42" s="37"/>
      <c r="AW42" s="32"/>
      <c r="AX42" s="32">
        <v>2.101063829787234E-3</v>
      </c>
      <c r="AY42" s="32">
        <v>8.6170212765957453E-3</v>
      </c>
      <c r="AZ42" s="32">
        <v>3.9255319148936169E-3</v>
      </c>
      <c r="BA42" s="32">
        <v>1.3617021276595745E-2</v>
      </c>
      <c r="BB42" s="32">
        <v>8.4042553191489358E-3</v>
      </c>
      <c r="BC42" s="32">
        <v>1.7074468085106383E-2</v>
      </c>
      <c r="BD42" s="32">
        <v>3.0212765957446805E-2</v>
      </c>
      <c r="BE42" s="32">
        <v>3.5319148936170212E-2</v>
      </c>
      <c r="BF42" s="32">
        <v>0.1026595744680851</v>
      </c>
      <c r="BG42" s="32">
        <v>4.1489361702127657E-2</v>
      </c>
      <c r="BH42" s="32">
        <v>0.12553191489361701</v>
      </c>
      <c r="BI42" s="32">
        <v>4.5053191489361696E-2</v>
      </c>
      <c r="BJ42" s="32">
        <v>0.19574468085106383</v>
      </c>
      <c r="BK42" s="32">
        <v>3.7127659574468085E-2</v>
      </c>
      <c r="BL42" s="32">
        <v>0.22393617021276593</v>
      </c>
      <c r="BM42" s="32">
        <v>2.3297872340425532E-2</v>
      </c>
      <c r="BN42" s="52">
        <v>0</v>
      </c>
      <c r="BO42" s="52">
        <v>0</v>
      </c>
      <c r="BP42" s="52">
        <v>0</v>
      </c>
      <c r="BQ42" s="32"/>
      <c r="BR42" s="32"/>
      <c r="BS42" s="38"/>
      <c r="BT42" s="21"/>
      <c r="BU42" s="25">
        <v>0.19627659574468084</v>
      </c>
      <c r="BV42" s="25">
        <v>0.10319148936170212</v>
      </c>
      <c r="BW42" s="25">
        <v>0.6914893617021276</v>
      </c>
      <c r="BX42" s="25"/>
      <c r="BY42" s="53">
        <v>0</v>
      </c>
      <c r="BZ42" s="25">
        <v>0.39468085106382977</v>
      </c>
      <c r="CA42" s="53">
        <v>0</v>
      </c>
      <c r="CB42" s="25">
        <v>0.14893617021276595</v>
      </c>
      <c r="CC42" s="25">
        <v>0.10531914893617021</v>
      </c>
      <c r="CD42" s="25">
        <v>0.53138297872340423</v>
      </c>
      <c r="CE42" s="25">
        <v>0.375</v>
      </c>
      <c r="CF42" s="25">
        <v>1.1010638297872339</v>
      </c>
      <c r="CG42" s="25">
        <v>0.32925531914893619</v>
      </c>
      <c r="CH42" s="25">
        <v>0.93085106382978722</v>
      </c>
      <c r="CI42" s="25">
        <v>0.24787234042553191</v>
      </c>
      <c r="CJ42" s="25">
        <v>0.92553191489361686</v>
      </c>
      <c r="CK42" s="25">
        <v>0.13297872340425532</v>
      </c>
      <c r="CL42" s="25">
        <v>0.52074468085106373</v>
      </c>
      <c r="CM42" s="32"/>
      <c r="CN42" s="32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2">
        <v>0.65069148936170207</v>
      </c>
      <c r="DJ42" s="22">
        <v>4.1882978723404252</v>
      </c>
      <c r="DK42" s="22"/>
      <c r="DL42" s="22">
        <v>6.4366876481648001</v>
      </c>
      <c r="DM42" s="22"/>
      <c r="DN42" s="22">
        <v>4.4393358750245708</v>
      </c>
      <c r="DO42" s="22">
        <v>4.0517597488433568</v>
      </c>
      <c r="DP42" s="22"/>
      <c r="DQ42" s="24"/>
      <c r="DR42" s="24"/>
      <c r="DS42" s="24"/>
      <c r="DT42" s="24"/>
      <c r="DU42" s="24"/>
      <c r="DV42" s="24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2"/>
      <c r="EM42" s="22"/>
      <c r="EN42" s="23"/>
      <c r="EO42" s="23"/>
      <c r="EP42" s="23"/>
      <c r="EQ42" s="22"/>
      <c r="ER42" s="23"/>
      <c r="ES42" s="23"/>
      <c r="ET42" s="23"/>
      <c r="EU42" s="22"/>
      <c r="EV42" s="23"/>
      <c r="EW42" s="23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5"/>
      <c r="FM42" s="69" t="s">
        <v>222</v>
      </c>
      <c r="FN42" s="70" t="s">
        <v>398</v>
      </c>
      <c r="FO42" s="70" t="s">
        <v>398</v>
      </c>
      <c r="FP42" s="70"/>
      <c r="FQ42" s="70"/>
      <c r="FR42" s="70" t="s">
        <v>398</v>
      </c>
      <c r="FS42" s="45"/>
    </row>
    <row r="43" spans="1:175" s="46" customFormat="1" ht="12.75" customHeight="1" x14ac:dyDescent="0.25">
      <c r="A43" s="36" t="s">
        <v>223</v>
      </c>
      <c r="B43" s="28" t="s">
        <v>88</v>
      </c>
      <c r="C43" s="29" t="s">
        <v>85</v>
      </c>
      <c r="D43" s="29">
        <v>2008</v>
      </c>
      <c r="E43" s="13" t="s">
        <v>285</v>
      </c>
      <c r="F43" s="29" t="s">
        <v>20</v>
      </c>
      <c r="G43" s="18">
        <v>71.68623333333332</v>
      </c>
      <c r="H43" s="18">
        <v>130.57899999999998</v>
      </c>
      <c r="I43" s="15">
        <v>1</v>
      </c>
      <c r="J43" s="19">
        <v>12.5</v>
      </c>
      <c r="K43" s="16">
        <v>34.995857577700001</v>
      </c>
      <c r="L43" s="17">
        <v>61.639074000000001</v>
      </c>
      <c r="M43" s="17">
        <v>1157.475727</v>
      </c>
      <c r="N43" s="18">
        <v>2.09</v>
      </c>
      <c r="O43" s="18">
        <v>0.17169999999999999</v>
      </c>
      <c r="P43" s="14">
        <v>12.172393709959231</v>
      </c>
      <c r="Q43" s="18">
        <v>17.421099999999999</v>
      </c>
      <c r="R43" s="19">
        <v>-25.8</v>
      </c>
      <c r="S43" s="20"/>
      <c r="T43" s="21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4"/>
      <c r="AQ43" s="14"/>
      <c r="AR43" s="14"/>
      <c r="AS43" s="14"/>
      <c r="AT43" s="14"/>
      <c r="AU43" s="14"/>
      <c r="AV43" s="37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5">
        <v>0.40861244019138754</v>
      </c>
      <c r="BV43" s="25">
        <v>0.14210526315789476</v>
      </c>
      <c r="BW43" s="25">
        <v>1.2057416267942584</v>
      </c>
      <c r="BX43" s="25"/>
      <c r="BY43" s="25">
        <v>5.1196172248803837E-2</v>
      </c>
      <c r="BZ43" s="25">
        <v>0.6124401913875599</v>
      </c>
      <c r="CA43" s="25">
        <v>1.5645933014354067E-2</v>
      </c>
      <c r="CB43" s="25">
        <v>8.277511961722489E-2</v>
      </c>
      <c r="CC43" s="25">
        <v>0.1014354066985646</v>
      </c>
      <c r="CD43" s="25">
        <v>0.14736842105263159</v>
      </c>
      <c r="CE43" s="25">
        <v>7.8468899521531105E-2</v>
      </c>
      <c r="CF43" s="25">
        <v>0.20717703349282299</v>
      </c>
      <c r="CG43" s="25">
        <v>3.1770334928229671E-2</v>
      </c>
      <c r="CH43" s="25">
        <v>0.10717703349282298</v>
      </c>
      <c r="CI43" s="25">
        <v>1.8899521531100482E-2</v>
      </c>
      <c r="CJ43" s="25">
        <v>8.2296650717703354E-2</v>
      </c>
      <c r="CK43" s="53">
        <v>0</v>
      </c>
      <c r="CL43" s="25">
        <v>5.9330143540669858E-2</v>
      </c>
      <c r="CM43" s="25"/>
      <c r="CN43" s="24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2"/>
      <c r="DJ43" s="22">
        <v>0.50665071770334935</v>
      </c>
      <c r="DK43" s="22"/>
      <c r="DL43" s="22"/>
      <c r="DM43" s="22"/>
      <c r="DN43" s="22"/>
      <c r="DO43" s="22">
        <v>6.2649965485765531</v>
      </c>
      <c r="DP43" s="22"/>
      <c r="DQ43" s="24"/>
      <c r="DR43" s="24"/>
      <c r="DS43" s="24"/>
      <c r="DT43" s="24"/>
      <c r="DU43" s="24"/>
      <c r="DV43" s="24"/>
      <c r="DW43" s="23"/>
      <c r="DX43" s="23"/>
      <c r="DY43" s="23"/>
      <c r="DZ43" s="23"/>
      <c r="EA43" s="23"/>
      <c r="EB43" s="23"/>
      <c r="EC43" s="23"/>
      <c r="ED43" s="23"/>
      <c r="EE43" s="23"/>
      <c r="EF43" s="24"/>
      <c r="EG43" s="24"/>
      <c r="EH43" s="24"/>
      <c r="EI43" s="24"/>
      <c r="EJ43" s="24"/>
      <c r="EK43" s="24"/>
      <c r="EL43" s="22"/>
      <c r="EM43" s="22"/>
      <c r="EN43" s="24"/>
      <c r="EO43" s="24"/>
      <c r="EP43" s="24"/>
      <c r="EQ43" s="22"/>
      <c r="ER43" s="24"/>
      <c r="ES43" s="24"/>
      <c r="ET43" s="24"/>
      <c r="EU43" s="22"/>
      <c r="EV43" s="24"/>
      <c r="EW43" s="24"/>
      <c r="EX43" s="22"/>
      <c r="EY43" s="22"/>
      <c r="EZ43" s="22"/>
      <c r="FA43" s="22"/>
      <c r="FB43" s="22"/>
      <c r="FC43" s="22"/>
      <c r="FD43" s="21"/>
      <c r="FE43" s="21"/>
      <c r="FF43" s="21"/>
      <c r="FG43" s="21"/>
      <c r="FH43" s="21"/>
      <c r="FI43" s="21"/>
      <c r="FJ43" s="21"/>
      <c r="FK43" s="21"/>
      <c r="FL43" s="25"/>
      <c r="FM43" s="69" t="s">
        <v>223</v>
      </c>
      <c r="FN43" s="70" t="s">
        <v>398</v>
      </c>
      <c r="FO43" s="70" t="s">
        <v>398</v>
      </c>
      <c r="FP43" s="70"/>
      <c r="FQ43" s="70"/>
      <c r="FR43" s="70" t="s">
        <v>398</v>
      </c>
      <c r="FS43" s="45"/>
    </row>
    <row r="44" spans="1:175" s="46" customFormat="1" ht="12.75" customHeight="1" x14ac:dyDescent="0.25">
      <c r="A44" s="36" t="s">
        <v>224</v>
      </c>
      <c r="B44" s="13" t="s">
        <v>88</v>
      </c>
      <c r="C44" s="13" t="s">
        <v>85</v>
      </c>
      <c r="D44" s="13">
        <v>2008</v>
      </c>
      <c r="E44" s="13" t="s">
        <v>285</v>
      </c>
      <c r="F44" s="13" t="s">
        <v>20</v>
      </c>
      <c r="G44" s="18">
        <v>71.658333333333331</v>
      </c>
      <c r="H44" s="18">
        <v>130.32499999999999</v>
      </c>
      <c r="I44" s="15">
        <v>1</v>
      </c>
      <c r="J44" s="19">
        <v>10.6</v>
      </c>
      <c r="K44" s="16">
        <v>26.4944214161</v>
      </c>
      <c r="L44" s="17">
        <v>56.546292000000001</v>
      </c>
      <c r="M44" s="17">
        <v>1166.655677</v>
      </c>
      <c r="N44" s="18">
        <v>1.86</v>
      </c>
      <c r="O44" s="18">
        <v>0.2</v>
      </c>
      <c r="P44" s="14">
        <v>9.3000000000000007</v>
      </c>
      <c r="Q44" s="18">
        <v>12.113200000000001</v>
      </c>
      <c r="R44" s="19">
        <v>-25.9</v>
      </c>
      <c r="S44" s="31"/>
      <c r="T44" s="21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4"/>
      <c r="AQ44" s="14"/>
      <c r="AR44" s="14"/>
      <c r="AS44" s="14"/>
      <c r="AT44" s="14"/>
      <c r="AU44" s="14"/>
      <c r="AV44" s="37"/>
      <c r="AW44" s="32"/>
      <c r="AX44" s="32">
        <v>7.5789473684210529E-4</v>
      </c>
      <c r="AY44" s="32">
        <v>3.4105263157894737E-3</v>
      </c>
      <c r="AZ44" s="32">
        <v>7.3684210526315796E-3</v>
      </c>
      <c r="BA44" s="32">
        <v>5.7368421052631582E-3</v>
      </c>
      <c r="BB44" s="32">
        <v>8.2105263157894737E-3</v>
      </c>
      <c r="BC44" s="32">
        <v>9.0000000000000011E-3</v>
      </c>
      <c r="BD44" s="32">
        <v>2.4894736842105261E-2</v>
      </c>
      <c r="BE44" s="32">
        <v>2.2947368421052633E-2</v>
      </c>
      <c r="BF44" s="32">
        <v>6.0526315789473678E-2</v>
      </c>
      <c r="BG44" s="32">
        <v>2.1157894736842108E-2</v>
      </c>
      <c r="BH44" s="32">
        <v>7.4736842105263157E-2</v>
      </c>
      <c r="BI44" s="32">
        <v>1.994736842105263E-2</v>
      </c>
      <c r="BJ44" s="32">
        <v>0.15473684210526314</v>
      </c>
      <c r="BK44" s="32">
        <v>1.8526315789473682E-2</v>
      </c>
      <c r="BL44" s="32">
        <v>0.12842105263157894</v>
      </c>
      <c r="BM44" s="32">
        <v>1.0789473684210526E-2</v>
      </c>
      <c r="BN44" s="32">
        <v>0.11157894736842106</v>
      </c>
      <c r="BO44" s="32">
        <v>4.3736842105263152E-3</v>
      </c>
      <c r="BP44" s="32">
        <v>3.7842105263157892E-2</v>
      </c>
      <c r="BQ44" s="32"/>
      <c r="BR44" s="32"/>
      <c r="BS44" s="38"/>
      <c r="BT44" s="21"/>
      <c r="BU44" s="25">
        <v>0.18894736842105261</v>
      </c>
      <c r="BV44" s="25">
        <v>6.6315789473684217E-2</v>
      </c>
      <c r="BW44" s="25">
        <v>0.66842105263157892</v>
      </c>
      <c r="BX44" s="25"/>
      <c r="BY44" s="25">
        <v>2.7473684210526317E-2</v>
      </c>
      <c r="BZ44" s="25">
        <v>0.21000000000000002</v>
      </c>
      <c r="CA44" s="25">
        <v>1.9E-2</v>
      </c>
      <c r="CB44" s="25">
        <v>0.13894736842105262</v>
      </c>
      <c r="CC44" s="25">
        <v>7.3157894736842102E-2</v>
      </c>
      <c r="CD44" s="25">
        <v>0.54210526315789476</v>
      </c>
      <c r="CE44" s="25">
        <v>0.27736842105263154</v>
      </c>
      <c r="CF44" s="25">
        <v>1</v>
      </c>
      <c r="CG44" s="25">
        <v>0.19631578947368422</v>
      </c>
      <c r="CH44" s="25">
        <v>0.61052631578947369</v>
      </c>
      <c r="CI44" s="25">
        <v>8.8947368421052622E-2</v>
      </c>
      <c r="CJ44" s="25">
        <v>0.42736842105263156</v>
      </c>
      <c r="CK44" s="25">
        <v>5.5263157894736847E-2</v>
      </c>
      <c r="CL44" s="25">
        <v>0.11894736842105262</v>
      </c>
      <c r="CM44" s="38"/>
      <c r="CN44" s="38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2">
        <v>0.56095263157894737</v>
      </c>
      <c r="DJ44" s="22">
        <v>2.4973684210526317</v>
      </c>
      <c r="DK44" s="22"/>
      <c r="DL44" s="22">
        <v>4.452013022959064</v>
      </c>
      <c r="DM44" s="22"/>
      <c r="DN44" s="22">
        <v>8.1205597532972025</v>
      </c>
      <c r="DO44" s="22">
        <v>4.9122394276822128</v>
      </c>
      <c r="DP44" s="22"/>
      <c r="DQ44" s="24"/>
      <c r="DR44" s="24"/>
      <c r="DS44" s="24"/>
      <c r="DT44" s="24"/>
      <c r="DU44" s="24"/>
      <c r="DV44" s="24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2"/>
      <c r="EM44" s="22"/>
      <c r="EN44" s="23"/>
      <c r="EO44" s="23"/>
      <c r="EP44" s="23"/>
      <c r="EQ44" s="22"/>
      <c r="ER44" s="23"/>
      <c r="ES44" s="23"/>
      <c r="ET44" s="23"/>
      <c r="EU44" s="22"/>
      <c r="EV44" s="23"/>
      <c r="EW44" s="23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5"/>
      <c r="FM44" s="69" t="s">
        <v>224</v>
      </c>
      <c r="FN44" s="70" t="s">
        <v>398</v>
      </c>
      <c r="FO44" s="70" t="s">
        <v>398</v>
      </c>
      <c r="FP44" s="70"/>
      <c r="FQ44" s="70"/>
      <c r="FR44" s="70" t="s">
        <v>398</v>
      </c>
      <c r="FS44" s="45"/>
    </row>
    <row r="45" spans="1:175" s="47" customFormat="1" ht="12.75" customHeight="1" x14ac:dyDescent="0.25">
      <c r="A45" s="36" t="s">
        <v>225</v>
      </c>
      <c r="B45" s="13" t="s">
        <v>88</v>
      </c>
      <c r="C45" s="13" t="s">
        <v>85</v>
      </c>
      <c r="D45" s="13">
        <v>2008</v>
      </c>
      <c r="E45" s="13" t="s">
        <v>285</v>
      </c>
      <c r="F45" s="13" t="s">
        <v>20</v>
      </c>
      <c r="G45" s="18">
        <v>71.618216666666669</v>
      </c>
      <c r="H45" s="18">
        <v>130.03684999999999</v>
      </c>
      <c r="I45" s="15">
        <v>1</v>
      </c>
      <c r="J45" s="19">
        <v>5.3</v>
      </c>
      <c r="K45" s="16">
        <v>18.5621577392</v>
      </c>
      <c r="L45" s="17">
        <v>52.991715999999997</v>
      </c>
      <c r="M45" s="17">
        <v>1177.1775729999999</v>
      </c>
      <c r="N45" s="18">
        <v>2.15</v>
      </c>
      <c r="O45" s="18">
        <v>0.1469</v>
      </c>
      <c r="P45" s="14">
        <v>14.6358066712049</v>
      </c>
      <c r="Q45" s="18">
        <v>10</v>
      </c>
      <c r="R45" s="19">
        <v>-26.16</v>
      </c>
      <c r="S45" s="20">
        <v>-513.32643247469071</v>
      </c>
      <c r="T45" s="21" t="s">
        <v>100</v>
      </c>
      <c r="U45" s="18">
        <v>197.5</v>
      </c>
      <c r="V45" s="18">
        <v>148.30000000000001</v>
      </c>
      <c r="W45" s="18">
        <v>962</v>
      </c>
      <c r="X45" s="18">
        <v>61</v>
      </c>
      <c r="Y45" s="33">
        <v>3</v>
      </c>
      <c r="Z45" s="33">
        <v>55</v>
      </c>
      <c r="AA45" s="18">
        <v>26.4</v>
      </c>
      <c r="AB45" s="18">
        <v>0.8</v>
      </c>
      <c r="AC45" s="18">
        <v>26.3</v>
      </c>
      <c r="AD45" s="18">
        <v>0.7</v>
      </c>
      <c r="AE45" s="33">
        <v>23.2</v>
      </c>
      <c r="AF45" s="33">
        <v>3.5</v>
      </c>
      <c r="AG45" s="18">
        <v>0.39132181899783203</v>
      </c>
      <c r="AH45" s="18">
        <v>39.132181899783205</v>
      </c>
      <c r="AI45" s="18">
        <v>0.186690636299089</v>
      </c>
      <c r="AJ45" s="18">
        <v>0.43473731234285301</v>
      </c>
      <c r="AK45" s="18">
        <v>43.473731234285303</v>
      </c>
      <c r="AL45" s="18">
        <v>0.103307515155108</v>
      </c>
      <c r="AM45" s="18">
        <v>0.17394086865931399</v>
      </c>
      <c r="AN45" s="18">
        <v>17.394086865931399</v>
      </c>
      <c r="AO45" s="18">
        <v>0.125193428941721</v>
      </c>
      <c r="AP45" s="14">
        <v>0.52627868375146347</v>
      </c>
      <c r="AQ45" s="14">
        <v>0.47372131624853653</v>
      </c>
      <c r="AR45" s="14">
        <v>8.4134191084533878</v>
      </c>
      <c r="AS45" s="14">
        <v>9.3468522153713405</v>
      </c>
      <c r="AT45" s="14">
        <v>17.760271323824728</v>
      </c>
      <c r="AU45" s="14">
        <v>82.605913134068501</v>
      </c>
      <c r="AV45" s="37"/>
      <c r="AW45" s="32"/>
      <c r="AX45" s="32"/>
      <c r="AY45" s="32"/>
      <c r="AZ45" s="32">
        <v>1.069767441860465E-3</v>
      </c>
      <c r="BA45" s="32"/>
      <c r="BB45" s="32">
        <v>5.9534883720930238E-3</v>
      </c>
      <c r="BC45" s="32">
        <v>6.8372093023255807E-3</v>
      </c>
      <c r="BD45" s="32">
        <v>4.7441860465116281E-2</v>
      </c>
      <c r="BE45" s="32">
        <v>2.623255813953488E-2</v>
      </c>
      <c r="BF45" s="32">
        <v>8.3720930232558138E-2</v>
      </c>
      <c r="BG45" s="32">
        <v>2.5720930232558142E-2</v>
      </c>
      <c r="BH45" s="32">
        <v>0.12186046511627907</v>
      </c>
      <c r="BI45" s="32">
        <v>2.5023255813953489E-2</v>
      </c>
      <c r="BJ45" s="32">
        <v>0.29953488372093023</v>
      </c>
      <c r="BK45" s="32">
        <v>2.427906976744186E-2</v>
      </c>
      <c r="BL45" s="32">
        <v>0.23302325581395347</v>
      </c>
      <c r="BM45" s="32">
        <v>1.0976744186046512E-2</v>
      </c>
      <c r="BN45" s="32">
        <v>0</v>
      </c>
      <c r="BO45" s="32">
        <v>1.8093023255813953E-2</v>
      </c>
      <c r="BP45" s="32">
        <v>0.1655813953488372</v>
      </c>
      <c r="BQ45" s="32"/>
      <c r="BR45" s="32"/>
      <c r="BS45" s="38"/>
      <c r="BT45" s="21"/>
      <c r="BU45" s="25">
        <v>0.22604651162790698</v>
      </c>
      <c r="BV45" s="53">
        <v>0</v>
      </c>
      <c r="BW45" s="25">
        <v>0.87906976744186038</v>
      </c>
      <c r="BX45" s="25"/>
      <c r="BY45" s="25">
        <v>1.7581395348837209E-2</v>
      </c>
      <c r="BZ45" s="25">
        <v>0.37116279069767444</v>
      </c>
      <c r="CA45" s="53">
        <v>0</v>
      </c>
      <c r="CB45" s="25">
        <v>0.21720930232558139</v>
      </c>
      <c r="CC45" s="25">
        <v>0.24883720930232556</v>
      </c>
      <c r="CD45" s="25">
        <v>0.93953488372093019</v>
      </c>
      <c r="CE45" s="25">
        <v>0.46511627906976744</v>
      </c>
      <c r="CF45" s="25">
        <v>1.5348837209302326</v>
      </c>
      <c r="CG45" s="25">
        <v>0.25348837209302327</v>
      </c>
      <c r="CH45" s="25">
        <v>0.8046511627906977</v>
      </c>
      <c r="CI45" s="25">
        <v>8.046511627906977E-2</v>
      </c>
      <c r="CJ45" s="25">
        <v>0.45674418604651162</v>
      </c>
      <c r="CK45" s="25">
        <v>2.9906976744186048E-2</v>
      </c>
      <c r="CL45" s="25">
        <v>0.23674418604651162</v>
      </c>
      <c r="CM45" s="38"/>
      <c r="CN45" s="38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2">
        <v>0.89837209302325582</v>
      </c>
      <c r="DJ45" s="22">
        <v>3.3968837209302327</v>
      </c>
      <c r="DK45" s="22"/>
      <c r="DL45" s="22">
        <v>3.7811545431012168</v>
      </c>
      <c r="DM45" s="22"/>
      <c r="DN45" s="22">
        <v>9.1702386350678715</v>
      </c>
      <c r="DO45" s="22">
        <v>5.9972161954533956</v>
      </c>
      <c r="DP45" s="22"/>
      <c r="DQ45" s="24"/>
      <c r="DR45" s="24"/>
      <c r="DS45" s="24"/>
      <c r="DT45" s="24"/>
      <c r="DU45" s="24"/>
      <c r="DV45" s="24"/>
      <c r="DW45" s="23"/>
      <c r="DX45" s="23"/>
      <c r="DY45" s="23"/>
      <c r="DZ45" s="23"/>
      <c r="EA45" s="23"/>
      <c r="EB45" s="23"/>
      <c r="EC45" s="23"/>
      <c r="ED45" s="23"/>
      <c r="EE45" s="23"/>
      <c r="EF45" s="22">
        <v>1.39</v>
      </c>
      <c r="EG45" s="22">
        <v>2.88</v>
      </c>
      <c r="EH45" s="22">
        <v>0.93</v>
      </c>
      <c r="EI45" s="22">
        <v>2.52</v>
      </c>
      <c r="EJ45" s="22">
        <v>5.09</v>
      </c>
      <c r="EK45" s="22">
        <v>0.88</v>
      </c>
      <c r="EL45" s="22">
        <v>13.69</v>
      </c>
      <c r="EM45" s="22">
        <v>8.49</v>
      </c>
      <c r="EN45" s="22">
        <v>10.87</v>
      </c>
      <c r="EO45" s="22">
        <v>6.4</v>
      </c>
      <c r="EP45" s="22">
        <v>4.04</v>
      </c>
      <c r="EQ45" s="22">
        <v>21.31</v>
      </c>
      <c r="ER45" s="22">
        <v>6.98</v>
      </c>
      <c r="ES45" s="22">
        <v>3.35</v>
      </c>
      <c r="ET45" s="22">
        <v>2.79</v>
      </c>
      <c r="EU45" s="22">
        <v>13.120000000000001</v>
      </c>
      <c r="EV45" s="22">
        <v>1.43</v>
      </c>
      <c r="EW45" s="22">
        <v>2.36</v>
      </c>
      <c r="EX45" s="22">
        <v>3.79</v>
      </c>
      <c r="EY45" s="22">
        <v>38.22</v>
      </c>
      <c r="EZ45" s="22">
        <v>0.13514781792585639</v>
      </c>
      <c r="FA45" s="22">
        <v>0.5887764489420424</v>
      </c>
      <c r="FB45" s="22">
        <v>0.4799426934097421</v>
      </c>
      <c r="FC45" s="22">
        <v>28.773141098685706</v>
      </c>
      <c r="FD45" s="25">
        <v>0.14916562913526207</v>
      </c>
      <c r="FE45" s="25">
        <v>3.6257368261786417E-2</v>
      </c>
      <c r="FF45" s="25">
        <v>1.460855128994307E-2</v>
      </c>
      <c r="FG45" s="25">
        <v>8.3691158293589515E-2</v>
      </c>
      <c r="FH45" s="25">
        <v>0.52828393610559188</v>
      </c>
      <c r="FI45" s="25">
        <v>0.35482939036777378</v>
      </c>
      <c r="FJ45" s="25">
        <v>3.5553341693596384E-2</v>
      </c>
      <c r="FK45" s="25">
        <v>0.12593275238499116</v>
      </c>
      <c r="FL45" s="25">
        <v>1.3283221275325343</v>
      </c>
      <c r="FM45" s="69" t="s">
        <v>225</v>
      </c>
      <c r="FN45" s="70" t="s">
        <v>398</v>
      </c>
      <c r="FO45" s="70" t="s">
        <v>398</v>
      </c>
      <c r="FP45" s="70" t="s">
        <v>398</v>
      </c>
      <c r="FQ45" s="70" t="s">
        <v>427</v>
      </c>
      <c r="FR45" s="70" t="s">
        <v>398</v>
      </c>
      <c r="FS45" s="45"/>
    </row>
    <row r="46" spans="1:175" s="46" customFormat="1" ht="12.75" customHeight="1" x14ac:dyDescent="0.25">
      <c r="A46" s="36" t="s">
        <v>226</v>
      </c>
      <c r="B46" s="13" t="s">
        <v>88</v>
      </c>
      <c r="C46" s="13" t="s">
        <v>85</v>
      </c>
      <c r="D46" s="13">
        <v>2008</v>
      </c>
      <c r="E46" s="13" t="s">
        <v>285</v>
      </c>
      <c r="F46" s="13" t="s">
        <v>20</v>
      </c>
      <c r="G46" s="18">
        <v>71.86666666666666</v>
      </c>
      <c r="H46" s="18">
        <v>129.83333333333334</v>
      </c>
      <c r="I46" s="15">
        <v>1</v>
      </c>
      <c r="J46" s="19">
        <v>5</v>
      </c>
      <c r="K46" s="16">
        <v>16.8729404746</v>
      </c>
      <c r="L46" s="17">
        <v>28.572033999999999</v>
      </c>
      <c r="M46" s="17">
        <v>1182.4831389999999</v>
      </c>
      <c r="N46" s="18">
        <v>2.04</v>
      </c>
      <c r="O46" s="18">
        <v>0.1366</v>
      </c>
      <c r="P46" s="14">
        <v>14.934114202049781</v>
      </c>
      <c r="Q46" s="18">
        <v>8.4438999999999993</v>
      </c>
      <c r="R46" s="19">
        <v>-26</v>
      </c>
      <c r="S46" s="20"/>
      <c r="T46" s="21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4"/>
      <c r="AQ46" s="14"/>
      <c r="AR46" s="14"/>
      <c r="AS46" s="14"/>
      <c r="AT46" s="14"/>
      <c r="AU46" s="14"/>
      <c r="AV46" s="37"/>
      <c r="AW46" s="32"/>
      <c r="AX46" s="32">
        <v>8.9705882352941182E-4</v>
      </c>
      <c r="AY46" s="32">
        <v>2.161764705882353E-3</v>
      </c>
      <c r="AZ46" s="32">
        <v>5.1960784313725495E-3</v>
      </c>
      <c r="BA46" s="32">
        <v>5.2941176470588241E-3</v>
      </c>
      <c r="BB46" s="32">
        <v>6.6176470588235302E-3</v>
      </c>
      <c r="BC46" s="32">
        <v>9.5588235294117654E-3</v>
      </c>
      <c r="BD46" s="32">
        <v>2.073529411764706E-2</v>
      </c>
      <c r="BE46" s="32">
        <v>1.6470588235294119E-2</v>
      </c>
      <c r="BF46" s="32">
        <v>4.6617647058823528E-2</v>
      </c>
      <c r="BG46" s="32">
        <v>1.681372549019608E-2</v>
      </c>
      <c r="BH46" s="32">
        <v>6.1274509803921573E-2</v>
      </c>
      <c r="BI46" s="32">
        <v>1.6617647058823532E-2</v>
      </c>
      <c r="BJ46" s="32">
        <v>0.1431372549019608</v>
      </c>
      <c r="BK46" s="32">
        <v>1.44607843137255E-2</v>
      </c>
      <c r="BL46" s="32">
        <v>0.11372549019607843</v>
      </c>
      <c r="BM46" s="32">
        <v>7.3039215686274512E-3</v>
      </c>
      <c r="BN46" s="32">
        <v>0.10098039215686276</v>
      </c>
      <c r="BO46" s="32">
        <v>1.0294117647058824E-3</v>
      </c>
      <c r="BP46" s="32">
        <v>3.3823529411764704E-2</v>
      </c>
      <c r="BQ46" s="32">
        <v>1.7647058823529412E-3</v>
      </c>
      <c r="BR46" s="32"/>
      <c r="BS46" s="38"/>
      <c r="BT46" s="21"/>
      <c r="BU46" s="25">
        <v>0.11862745098039217</v>
      </c>
      <c r="BV46" s="25">
        <v>2.2107843137254904E-2</v>
      </c>
      <c r="BW46" s="25">
        <v>0.5</v>
      </c>
      <c r="BX46" s="25"/>
      <c r="BY46" s="25">
        <v>1.5196078431372551E-2</v>
      </c>
      <c r="BZ46" s="25">
        <v>0.21029411764705885</v>
      </c>
      <c r="CA46" s="25">
        <v>1.0490196078431373E-2</v>
      </c>
      <c r="CB46" s="25">
        <v>0.12745098039215688</v>
      </c>
      <c r="CC46" s="25">
        <v>6.0294117647058824E-2</v>
      </c>
      <c r="CD46" s="25">
        <v>0.5490196078431373</v>
      </c>
      <c r="CE46" s="25">
        <v>0.26715686274509809</v>
      </c>
      <c r="CF46" s="25">
        <v>0.98529411764705899</v>
      </c>
      <c r="CG46" s="25">
        <v>0.18529411764705883</v>
      </c>
      <c r="CH46" s="25">
        <v>0.58333333333333337</v>
      </c>
      <c r="CI46" s="25">
        <v>0.1053921568627451</v>
      </c>
      <c r="CJ46" s="25">
        <v>0.46225490196078434</v>
      </c>
      <c r="CK46" s="25">
        <v>5.5882352941176466E-2</v>
      </c>
      <c r="CL46" s="25">
        <v>0.16274509803921569</v>
      </c>
      <c r="CM46" s="38"/>
      <c r="CN46" s="38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2">
        <v>0.49235294117647066</v>
      </c>
      <c r="DJ46" s="22">
        <v>2.5401960784313729</v>
      </c>
      <c r="DK46" s="22"/>
      <c r="DL46" s="22">
        <v>5.159299084030267</v>
      </c>
      <c r="DM46" s="22"/>
      <c r="DN46" s="22">
        <v>9.5278988666085436</v>
      </c>
      <c r="DO46" s="22">
        <v>4.9519213388705374</v>
      </c>
      <c r="DP46" s="22"/>
      <c r="DQ46" s="24"/>
      <c r="DR46" s="24"/>
      <c r="DS46" s="24"/>
      <c r="DT46" s="24"/>
      <c r="DU46" s="24"/>
      <c r="DV46" s="24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2"/>
      <c r="EM46" s="22"/>
      <c r="EN46" s="23"/>
      <c r="EO46" s="23"/>
      <c r="EP46" s="23"/>
      <c r="EQ46" s="22"/>
      <c r="ER46" s="23"/>
      <c r="ES46" s="23"/>
      <c r="ET46" s="23"/>
      <c r="EU46" s="22"/>
      <c r="EV46" s="23"/>
      <c r="EW46" s="23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5"/>
      <c r="FM46" s="69" t="s">
        <v>226</v>
      </c>
      <c r="FN46" s="70" t="s">
        <v>398</v>
      </c>
      <c r="FO46" s="70" t="s">
        <v>398</v>
      </c>
      <c r="FP46" s="70"/>
      <c r="FQ46" s="70"/>
      <c r="FR46" s="70" t="s">
        <v>398</v>
      </c>
      <c r="FS46" s="45"/>
    </row>
    <row r="47" spans="1:175" s="46" customFormat="1" ht="12.75" customHeight="1" x14ac:dyDescent="0.25">
      <c r="A47" s="36" t="s">
        <v>227</v>
      </c>
      <c r="B47" s="13" t="s">
        <v>88</v>
      </c>
      <c r="C47" s="13" t="s">
        <v>85</v>
      </c>
      <c r="D47" s="13">
        <v>2008</v>
      </c>
      <c r="E47" s="13" t="s">
        <v>285</v>
      </c>
      <c r="F47" s="13" t="s">
        <v>20</v>
      </c>
      <c r="G47" s="18">
        <v>72.457416666666674</v>
      </c>
      <c r="H47" s="18">
        <v>131.09245000000001</v>
      </c>
      <c r="I47" s="15">
        <v>1</v>
      </c>
      <c r="J47" s="19">
        <v>16.5</v>
      </c>
      <c r="K47" s="16">
        <v>55.442848963499998</v>
      </c>
      <c r="L47" s="17">
        <v>85.422349999999994</v>
      </c>
      <c r="M47" s="17">
        <v>1137.9612979999999</v>
      </c>
      <c r="N47" s="18">
        <v>2.2999999999999998</v>
      </c>
      <c r="O47" s="18">
        <v>0.2</v>
      </c>
      <c r="P47" s="14">
        <v>11.499999999999998</v>
      </c>
      <c r="Q47" s="18">
        <v>21.086300000000001</v>
      </c>
      <c r="R47" s="19">
        <v>-26</v>
      </c>
      <c r="S47" s="31"/>
      <c r="T47" s="21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4"/>
      <c r="AQ47" s="14"/>
      <c r="AR47" s="14"/>
      <c r="AS47" s="14"/>
      <c r="AT47" s="14"/>
      <c r="AU47" s="14"/>
      <c r="AV47" s="37"/>
      <c r="AW47" s="32"/>
      <c r="AX47" s="32"/>
      <c r="AY47" s="32">
        <v>4.3478260869565218E-3</v>
      </c>
      <c r="AZ47" s="32">
        <v>9.1304347826086946E-3</v>
      </c>
      <c r="BA47" s="32">
        <v>8.9130434782608691E-3</v>
      </c>
      <c r="BB47" s="32">
        <v>9.1739130434782597E-3</v>
      </c>
      <c r="BC47" s="32">
        <v>1.2130434782608697E-2</v>
      </c>
      <c r="BD47" s="32">
        <v>3.0173913043478259E-2</v>
      </c>
      <c r="BE47" s="32">
        <v>2.6086956521739129E-2</v>
      </c>
      <c r="BF47" s="32">
        <v>6.9565217391304349E-2</v>
      </c>
      <c r="BG47" s="32">
        <v>2.643478260869565E-2</v>
      </c>
      <c r="BH47" s="32">
        <v>7.5217391304347819E-2</v>
      </c>
      <c r="BI47" s="32">
        <v>2.3347826086956524E-2</v>
      </c>
      <c r="BJ47" s="32">
        <v>0.1473913043478261</v>
      </c>
      <c r="BK47" s="32">
        <v>2.1217391304347827E-2</v>
      </c>
      <c r="BL47" s="32">
        <v>0.12739130434782608</v>
      </c>
      <c r="BM47" s="32">
        <v>1.0347826086956521E-2</v>
      </c>
      <c r="BN47" s="32">
        <v>0.11565217391304349</v>
      </c>
      <c r="BO47" s="32">
        <v>5.2608695652173907E-3</v>
      </c>
      <c r="BP47" s="32">
        <v>3.8217391304347828E-2</v>
      </c>
      <c r="BQ47" s="32">
        <v>0</v>
      </c>
      <c r="BR47" s="32">
        <v>2.8695652173913043E-3</v>
      </c>
      <c r="BS47" s="38"/>
      <c r="BT47" s="21"/>
      <c r="BU47" s="25">
        <v>7.3043478260869557E-2</v>
      </c>
      <c r="BV47" s="25">
        <v>4.1217391304347824E-2</v>
      </c>
      <c r="BW47" s="25">
        <v>0.40086956521739131</v>
      </c>
      <c r="BX47" s="25"/>
      <c r="BY47" s="25">
        <v>1.4565217391304348E-2</v>
      </c>
      <c r="BZ47" s="25">
        <v>0.21695652173913044</v>
      </c>
      <c r="CA47" s="25">
        <v>0.01</v>
      </c>
      <c r="CB47" s="25">
        <v>7.3478260869565215E-2</v>
      </c>
      <c r="CC47" s="25">
        <v>4.0347826086956522E-2</v>
      </c>
      <c r="CD47" s="25">
        <v>0.27086956521739131</v>
      </c>
      <c r="CE47" s="25">
        <v>0.12869565217391304</v>
      </c>
      <c r="CF47" s="25">
        <v>0.40869565217391307</v>
      </c>
      <c r="CG47" s="25">
        <v>6.9565217391304349E-2</v>
      </c>
      <c r="CH47" s="25">
        <v>0.1943478260869565</v>
      </c>
      <c r="CI47" s="25">
        <v>3.3217391304347824E-2</v>
      </c>
      <c r="CJ47" s="25">
        <v>0.1326086956521739</v>
      </c>
      <c r="CK47" s="25">
        <v>1.3043478260869565E-2</v>
      </c>
      <c r="CL47" s="25">
        <v>5.1304347826086956E-2</v>
      </c>
      <c r="CM47" s="38"/>
      <c r="CN47" s="38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2">
        <v>0.56404347826086965</v>
      </c>
      <c r="DJ47" s="22">
        <v>0.9027826086956523</v>
      </c>
      <c r="DK47" s="22"/>
      <c r="DL47" s="22">
        <v>1.6005549988437524</v>
      </c>
      <c r="DM47" s="22"/>
      <c r="DN47" s="22">
        <v>7.0956629988160742</v>
      </c>
      <c r="DO47" s="22">
        <v>5.0063221115852699</v>
      </c>
      <c r="DP47" s="22"/>
      <c r="DQ47" s="24"/>
      <c r="DR47" s="24"/>
      <c r="DS47" s="24"/>
      <c r="DT47" s="24"/>
      <c r="DU47" s="24"/>
      <c r="DV47" s="24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2"/>
      <c r="EM47" s="22"/>
      <c r="EN47" s="23"/>
      <c r="EO47" s="23"/>
      <c r="EP47" s="23"/>
      <c r="EQ47" s="22"/>
      <c r="ER47" s="23"/>
      <c r="ES47" s="23"/>
      <c r="ET47" s="23"/>
      <c r="EU47" s="22"/>
      <c r="EV47" s="23"/>
      <c r="EW47" s="23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5"/>
      <c r="FM47" s="69" t="s">
        <v>227</v>
      </c>
      <c r="FN47" s="70" t="s">
        <v>398</v>
      </c>
      <c r="FO47" s="70" t="s">
        <v>398</v>
      </c>
      <c r="FP47" s="70"/>
      <c r="FQ47" s="70"/>
      <c r="FR47" s="70" t="s">
        <v>398</v>
      </c>
      <c r="FS47" s="45"/>
    </row>
    <row r="48" spans="1:175" s="46" customFormat="1" ht="12.75" customHeight="1" x14ac:dyDescent="0.25">
      <c r="A48" s="36" t="s">
        <v>228</v>
      </c>
      <c r="B48" s="13" t="s">
        <v>88</v>
      </c>
      <c r="C48" s="13" t="s">
        <v>85</v>
      </c>
      <c r="D48" s="13">
        <v>2008</v>
      </c>
      <c r="E48" s="13" t="s">
        <v>285</v>
      </c>
      <c r="F48" s="13" t="s">
        <v>20</v>
      </c>
      <c r="G48" s="18">
        <v>72.927000000000007</v>
      </c>
      <c r="H48" s="18">
        <v>130.03016666666667</v>
      </c>
      <c r="I48" s="15">
        <v>1</v>
      </c>
      <c r="J48" s="19">
        <v>6</v>
      </c>
      <c r="K48" s="16">
        <v>19.0580270942</v>
      </c>
      <c r="L48" s="17">
        <v>109.32248</v>
      </c>
      <c r="M48" s="17">
        <v>1175.293056</v>
      </c>
      <c r="N48" s="18">
        <v>1.5</v>
      </c>
      <c r="O48" s="18">
        <v>0.11459999999999999</v>
      </c>
      <c r="P48" s="14">
        <v>13.089005235602095</v>
      </c>
      <c r="Q48" s="18">
        <v>7.6321000000000003</v>
      </c>
      <c r="R48" s="19">
        <v>-26</v>
      </c>
      <c r="S48" s="20"/>
      <c r="T48" s="21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4"/>
      <c r="AQ48" s="14"/>
      <c r="AR48" s="14"/>
      <c r="AS48" s="14"/>
      <c r="AT48" s="14"/>
      <c r="AU48" s="14"/>
      <c r="AV48" s="37"/>
      <c r="AW48" s="32">
        <v>6.1266666666666663E-4</v>
      </c>
      <c r="AX48" s="32">
        <v>1.5666666666666667E-3</v>
      </c>
      <c r="AY48" s="32">
        <v>2.7266666666666667E-3</v>
      </c>
      <c r="AZ48" s="32">
        <v>5.5999999999999999E-3</v>
      </c>
      <c r="BA48" s="32">
        <v>1.4800000000000001E-2</v>
      </c>
      <c r="BB48" s="32">
        <v>1.2E-2</v>
      </c>
      <c r="BC48" s="32">
        <v>1.4533333333333334E-2</v>
      </c>
      <c r="BD48" s="32">
        <v>2.3799999999999998E-2</v>
      </c>
      <c r="BE48" s="32">
        <v>2.3066666666666666E-2</v>
      </c>
      <c r="BF48" s="32">
        <v>5.8866666666666664E-2</v>
      </c>
      <c r="BG48" s="32">
        <v>2.12E-2</v>
      </c>
      <c r="BH48" s="32">
        <v>7.1333333333333332E-2</v>
      </c>
      <c r="BI48" s="32">
        <v>2.0866666666666665E-2</v>
      </c>
      <c r="BJ48" s="32">
        <v>0.14599999999999999</v>
      </c>
      <c r="BK48" s="32">
        <v>1.9266666666666665E-2</v>
      </c>
      <c r="BL48" s="32">
        <v>0.20066666666666666</v>
      </c>
      <c r="BM48" s="32">
        <v>8.8000000000000005E-3</v>
      </c>
      <c r="BN48" s="32">
        <v>0.11133333333333333</v>
      </c>
      <c r="BO48" s="32">
        <v>4.9733333333333331E-3</v>
      </c>
      <c r="BP48" s="32">
        <v>3.5866666666666672E-2</v>
      </c>
      <c r="BQ48" s="32">
        <v>7.2666666666666669E-3</v>
      </c>
      <c r="BR48" s="32">
        <v>3.3933333333333333E-3</v>
      </c>
      <c r="BS48" s="38"/>
      <c r="BT48" s="21"/>
      <c r="BU48" s="25">
        <v>6.4933333333333329E-2</v>
      </c>
      <c r="BV48" s="53">
        <v>0</v>
      </c>
      <c r="BW48" s="25">
        <v>0.42533333333333334</v>
      </c>
      <c r="BX48" s="25"/>
      <c r="BY48" s="53">
        <v>0</v>
      </c>
      <c r="BZ48" s="25">
        <v>0.32933333333333337</v>
      </c>
      <c r="CA48" s="53">
        <v>0</v>
      </c>
      <c r="CB48" s="25">
        <v>0.13666666666666666</v>
      </c>
      <c r="CC48" s="25">
        <v>8.533333333333333E-2</v>
      </c>
      <c r="CD48" s="25">
        <v>0.96000000000000008</v>
      </c>
      <c r="CE48" s="25">
        <v>0.504</v>
      </c>
      <c r="CF48" s="25">
        <v>2.14</v>
      </c>
      <c r="CG48" s="25">
        <v>0.33066666666666666</v>
      </c>
      <c r="CH48" s="25">
        <v>0.91333333333333333</v>
      </c>
      <c r="CI48" s="25">
        <v>0.14199999999999999</v>
      </c>
      <c r="CJ48" s="25">
        <v>0.45933333333333332</v>
      </c>
      <c r="CK48" s="25">
        <v>7.8666666666666663E-2</v>
      </c>
      <c r="CL48" s="25">
        <v>0.20199999999999999</v>
      </c>
      <c r="CM48" s="38"/>
      <c r="CN48" s="38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2">
        <v>0.61910666666666669</v>
      </c>
      <c r="DJ48" s="22">
        <v>4.266</v>
      </c>
      <c r="DK48" s="22"/>
      <c r="DL48" s="22">
        <v>6.8905735145263067</v>
      </c>
      <c r="DM48" s="22"/>
      <c r="DN48" s="22">
        <v>8.3823086599997438</v>
      </c>
      <c r="DO48" s="22">
        <v>5.1287523651004747</v>
      </c>
      <c r="DP48" s="22"/>
      <c r="DQ48" s="24"/>
      <c r="DR48" s="24"/>
      <c r="DS48" s="24"/>
      <c r="DT48" s="24"/>
      <c r="DU48" s="24"/>
      <c r="DV48" s="24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2"/>
      <c r="EM48" s="22"/>
      <c r="EN48" s="23"/>
      <c r="EO48" s="23"/>
      <c r="EP48" s="23"/>
      <c r="EQ48" s="22"/>
      <c r="ER48" s="23"/>
      <c r="ES48" s="23"/>
      <c r="ET48" s="23"/>
      <c r="EU48" s="22"/>
      <c r="EV48" s="23"/>
      <c r="EW48" s="23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5"/>
      <c r="FM48" s="69" t="s">
        <v>228</v>
      </c>
      <c r="FN48" s="70" t="s">
        <v>398</v>
      </c>
      <c r="FO48" s="70" t="s">
        <v>398</v>
      </c>
      <c r="FP48" s="70"/>
      <c r="FQ48" s="70"/>
      <c r="FR48" s="70" t="s">
        <v>398</v>
      </c>
      <c r="FS48" s="45"/>
    </row>
    <row r="49" spans="1:175" s="46" customFormat="1" ht="12.75" customHeight="1" x14ac:dyDescent="0.25">
      <c r="A49" s="36" t="s">
        <v>229</v>
      </c>
      <c r="B49" s="13" t="s">
        <v>88</v>
      </c>
      <c r="C49" s="13" t="s">
        <v>85</v>
      </c>
      <c r="D49" s="13">
        <v>2008</v>
      </c>
      <c r="E49" s="13" t="s">
        <v>285</v>
      </c>
      <c r="F49" s="13" t="s">
        <v>20</v>
      </c>
      <c r="G49" s="18">
        <v>72.891466666666673</v>
      </c>
      <c r="H49" s="18">
        <v>131.93115000000003</v>
      </c>
      <c r="I49" s="15">
        <v>1</v>
      </c>
      <c r="J49" s="19">
        <v>21.8</v>
      </c>
      <c r="K49" s="16">
        <v>81.352301154100005</v>
      </c>
      <c r="L49" s="17">
        <v>138.727225</v>
      </c>
      <c r="M49" s="17">
        <v>1112.465449</v>
      </c>
      <c r="N49" s="18">
        <v>1.56</v>
      </c>
      <c r="O49" s="18">
        <v>0.15160000000000001</v>
      </c>
      <c r="P49" s="14">
        <v>10.29023746701847</v>
      </c>
      <c r="Q49" s="18">
        <v>20.524799999999999</v>
      </c>
      <c r="R49" s="19">
        <v>-25.62</v>
      </c>
      <c r="S49" s="20">
        <v>-517.09986556303215</v>
      </c>
      <c r="T49" s="21" t="s">
        <v>106</v>
      </c>
      <c r="U49" s="18">
        <v>197.5</v>
      </c>
      <c r="V49" s="18">
        <v>148.30000000000001</v>
      </c>
      <c r="W49" s="18">
        <v>962</v>
      </c>
      <c r="X49" s="18">
        <v>61</v>
      </c>
      <c r="Y49" s="33">
        <v>3</v>
      </c>
      <c r="Z49" s="33">
        <v>55</v>
      </c>
      <c r="AA49" s="18">
        <v>26.4</v>
      </c>
      <c r="AB49" s="18">
        <v>0.8</v>
      </c>
      <c r="AC49" s="18">
        <v>26.3</v>
      </c>
      <c r="AD49" s="18">
        <v>0.7</v>
      </c>
      <c r="AE49" s="33">
        <v>23.2</v>
      </c>
      <c r="AF49" s="33">
        <v>3.5</v>
      </c>
      <c r="AG49" s="18">
        <v>0.34525513265609897</v>
      </c>
      <c r="AH49" s="18">
        <v>34.525513265609895</v>
      </c>
      <c r="AI49" s="18">
        <v>0.18332453922067901</v>
      </c>
      <c r="AJ49" s="18">
        <v>0.44825389723479397</v>
      </c>
      <c r="AK49" s="18">
        <v>44.825389723479397</v>
      </c>
      <c r="AL49" s="18">
        <v>9.8779828858318194E-2</v>
      </c>
      <c r="AM49" s="18">
        <v>0.206490970109108</v>
      </c>
      <c r="AN49" s="18">
        <v>20.649097010910801</v>
      </c>
      <c r="AO49" s="18">
        <v>0.123224251210755</v>
      </c>
      <c r="AP49" s="14">
        <v>0.56490081441975359</v>
      </c>
      <c r="AQ49" s="14">
        <v>0.43509918558024641</v>
      </c>
      <c r="AR49" s="14">
        <v>5.3859800694351447</v>
      </c>
      <c r="AS49" s="14">
        <v>6.992760796862787</v>
      </c>
      <c r="AT49" s="14">
        <v>12.378740866297932</v>
      </c>
      <c r="AU49" s="14">
        <v>79.350902989089292</v>
      </c>
      <c r="AV49" s="37"/>
      <c r="AW49" s="32"/>
      <c r="AX49" s="32">
        <v>6.7948717948717945E-4</v>
      </c>
      <c r="AY49" s="32">
        <v>5.7756410256410255E-3</v>
      </c>
      <c r="AZ49" s="32">
        <v>4.6730769230769239E-3</v>
      </c>
      <c r="BA49" s="32">
        <v>8.1410256410256419E-3</v>
      </c>
      <c r="BB49" s="32">
        <v>7.1794871794871795E-3</v>
      </c>
      <c r="BC49" s="32">
        <v>1.173076923076923E-2</v>
      </c>
      <c r="BD49" s="32">
        <v>2.6282051282051282E-2</v>
      </c>
      <c r="BE49" s="32">
        <v>2.5064102564102565E-2</v>
      </c>
      <c r="BF49" s="32">
        <v>6.2051282051282054E-2</v>
      </c>
      <c r="BG49" s="32">
        <v>2.6282051282051282E-2</v>
      </c>
      <c r="BH49" s="32">
        <v>7.7564102564102566E-2</v>
      </c>
      <c r="BI49" s="32">
        <v>2.4679487179487182E-2</v>
      </c>
      <c r="BJ49" s="32">
        <v>0.14166666666666666</v>
      </c>
      <c r="BK49" s="32">
        <v>2.1538461538461541E-2</v>
      </c>
      <c r="BL49" s="32">
        <v>0.13269230769230769</v>
      </c>
      <c r="BM49" s="32">
        <v>1.2115384615384616E-2</v>
      </c>
      <c r="BN49" s="32">
        <v>0.11987179487179488</v>
      </c>
      <c r="BO49" s="32">
        <v>6.9871794871794873E-3</v>
      </c>
      <c r="BP49" s="32">
        <v>4.6025641025641023E-2</v>
      </c>
      <c r="BQ49" s="32">
        <v>0</v>
      </c>
      <c r="BR49" s="32">
        <v>3.8589743589743587E-3</v>
      </c>
      <c r="BS49" s="38"/>
      <c r="BT49" s="21"/>
      <c r="BU49" s="25">
        <v>0.19935897435897434</v>
      </c>
      <c r="BV49" s="53">
        <v>0</v>
      </c>
      <c r="BW49" s="25">
        <v>0.60448717948717945</v>
      </c>
      <c r="BX49" s="25"/>
      <c r="BY49" s="25">
        <v>1.7307692307692309E-2</v>
      </c>
      <c r="BZ49" s="25">
        <v>0.16089743589743588</v>
      </c>
      <c r="CA49" s="25">
        <v>1.0769230769230771E-2</v>
      </c>
      <c r="CB49" s="25">
        <v>6.8589743589743596E-2</v>
      </c>
      <c r="CC49" s="25">
        <v>3.9743589743589741E-2</v>
      </c>
      <c r="CD49" s="25">
        <v>0.24743589743589745</v>
      </c>
      <c r="CE49" s="25">
        <v>0.14615384615384613</v>
      </c>
      <c r="CF49" s="25">
        <v>0.52756410256410258</v>
      </c>
      <c r="CG49" s="25">
        <v>0.11282051282051282</v>
      </c>
      <c r="CH49" s="25">
        <v>0.32628205128205129</v>
      </c>
      <c r="CI49" s="25">
        <v>5.9102564102564106E-2</v>
      </c>
      <c r="CJ49" s="25">
        <v>0.22307692307692309</v>
      </c>
      <c r="CK49" s="25">
        <v>3.1153846153846153E-2</v>
      </c>
      <c r="CL49" s="25">
        <v>0.10384615384615385</v>
      </c>
      <c r="CM49" s="38"/>
      <c r="CN49" s="38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2">
        <v>0.58314102564102566</v>
      </c>
      <c r="DJ49" s="22">
        <v>1.3838461538461542</v>
      </c>
      <c r="DK49" s="22"/>
      <c r="DL49" s="22">
        <v>2.3730900296801147</v>
      </c>
      <c r="DM49" s="22"/>
      <c r="DN49" s="22">
        <v>6.7901419564317154</v>
      </c>
      <c r="DO49" s="22">
        <v>4.597725604058204</v>
      </c>
      <c r="DP49" s="22"/>
      <c r="DQ49" s="24"/>
      <c r="DR49" s="24"/>
      <c r="DS49" s="24"/>
      <c r="DT49" s="24"/>
      <c r="DU49" s="24"/>
      <c r="DV49" s="24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2"/>
      <c r="EM49" s="22"/>
      <c r="EN49" s="23"/>
      <c r="EO49" s="23"/>
      <c r="EP49" s="23"/>
      <c r="EQ49" s="22"/>
      <c r="ER49" s="23"/>
      <c r="ES49" s="23"/>
      <c r="ET49" s="23"/>
      <c r="EU49" s="22"/>
      <c r="EV49" s="23"/>
      <c r="EW49" s="23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5"/>
      <c r="FM49" s="69" t="s">
        <v>229</v>
      </c>
      <c r="FN49" s="70" t="s">
        <v>398</v>
      </c>
      <c r="FO49" s="70" t="s">
        <v>398</v>
      </c>
      <c r="FP49" s="70" t="s">
        <v>398</v>
      </c>
      <c r="FQ49" s="70"/>
      <c r="FR49" s="70" t="s">
        <v>398</v>
      </c>
      <c r="FS49" s="45"/>
    </row>
    <row r="50" spans="1:175" s="46" customFormat="1" ht="12.75" customHeight="1" x14ac:dyDescent="0.25">
      <c r="A50" s="36" t="s">
        <v>230</v>
      </c>
      <c r="B50" s="13" t="s">
        <v>88</v>
      </c>
      <c r="C50" s="13" t="s">
        <v>85</v>
      </c>
      <c r="D50" s="13">
        <v>2008</v>
      </c>
      <c r="E50" s="13" t="s">
        <v>285</v>
      </c>
      <c r="F50" s="13" t="s">
        <v>20</v>
      </c>
      <c r="G50" s="18">
        <v>72.705849999999984</v>
      </c>
      <c r="H50" s="18">
        <v>131.66269999999997</v>
      </c>
      <c r="I50" s="15">
        <v>1</v>
      </c>
      <c r="J50" s="19">
        <v>18.8</v>
      </c>
      <c r="K50" s="16">
        <v>74.189102266000006</v>
      </c>
      <c r="L50" s="17">
        <v>117.93156</v>
      </c>
      <c r="M50" s="17">
        <v>1119.9134570000001</v>
      </c>
      <c r="N50" s="18">
        <v>2.09</v>
      </c>
      <c r="O50" s="18">
        <v>0.18379999999999999</v>
      </c>
      <c r="P50" s="14">
        <v>11.371055495103374</v>
      </c>
      <c r="Q50" s="18">
        <v>23.9221</v>
      </c>
      <c r="R50" s="19">
        <v>-25.9</v>
      </c>
      <c r="S50" s="20"/>
      <c r="T50" s="21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4"/>
      <c r="AQ50" s="14"/>
      <c r="AR50" s="14"/>
      <c r="AS50" s="14"/>
      <c r="AT50" s="14"/>
      <c r="AU50" s="14"/>
      <c r="AV50" s="37"/>
      <c r="AW50" s="32"/>
      <c r="AX50" s="32"/>
      <c r="AY50" s="32">
        <v>6.9377990430622011E-3</v>
      </c>
      <c r="AZ50" s="32">
        <v>1.1339712918660287E-2</v>
      </c>
      <c r="BA50" s="32">
        <v>1.2679425837320575E-2</v>
      </c>
      <c r="BB50" s="32">
        <v>1.1291866028708134E-2</v>
      </c>
      <c r="BC50" s="32">
        <v>1.4258373205741626E-2</v>
      </c>
      <c r="BD50" s="32">
        <v>3.3492822966507178E-2</v>
      </c>
      <c r="BE50" s="32">
        <v>3.1387559808612443E-2</v>
      </c>
      <c r="BF50" s="32">
        <v>7.7990430622009568E-2</v>
      </c>
      <c r="BG50" s="32">
        <v>2.91866028708134E-2</v>
      </c>
      <c r="BH50" s="32">
        <v>8.7081339712918662E-2</v>
      </c>
      <c r="BI50" s="32">
        <v>2.6220095693779907E-2</v>
      </c>
      <c r="BJ50" s="32">
        <v>0.161244019138756</v>
      </c>
      <c r="BK50" s="32">
        <v>2.1244019138755982E-2</v>
      </c>
      <c r="BL50" s="32">
        <v>0.13923444976076557</v>
      </c>
      <c r="BM50" s="32">
        <v>1.0813397129186605E-2</v>
      </c>
      <c r="BN50" s="32">
        <v>0.1167464114832536</v>
      </c>
      <c r="BO50" s="32">
        <v>4.650717703349282E-3</v>
      </c>
      <c r="BP50" s="32">
        <v>3.8133971291866034E-2</v>
      </c>
      <c r="BQ50" s="32">
        <v>0</v>
      </c>
      <c r="BR50" s="32">
        <v>1.8708133971291868E-3</v>
      </c>
      <c r="BS50" s="38"/>
      <c r="BT50" s="21"/>
      <c r="BU50" s="25">
        <v>0.36746411483253588</v>
      </c>
      <c r="BV50" s="53">
        <v>0</v>
      </c>
      <c r="BW50" s="25">
        <v>0.97607655502392343</v>
      </c>
      <c r="BX50" s="25"/>
      <c r="BY50" s="25">
        <v>3.0813397129186605E-2</v>
      </c>
      <c r="BZ50" s="25">
        <v>0.27081339712918662</v>
      </c>
      <c r="CA50" s="25">
        <v>1.7224880382775119E-2</v>
      </c>
      <c r="CB50" s="25">
        <v>9.9043062200956933E-2</v>
      </c>
      <c r="CC50" s="25">
        <v>5.5023923444976079E-2</v>
      </c>
      <c r="CD50" s="25">
        <v>0.32631578947368423</v>
      </c>
      <c r="CE50" s="25">
        <v>0.17559808612440192</v>
      </c>
      <c r="CF50" s="25">
        <v>0.57416267942583732</v>
      </c>
      <c r="CG50" s="25">
        <v>0.12057416267942585</v>
      </c>
      <c r="CH50" s="25">
        <v>0.32105263157894737</v>
      </c>
      <c r="CI50" s="25">
        <v>5.1196172248803837E-2</v>
      </c>
      <c r="CJ50" s="25">
        <v>0.21100478468899522</v>
      </c>
      <c r="CK50" s="25">
        <v>3.0526315789473686E-2</v>
      </c>
      <c r="CL50" s="25">
        <v>9.0430622009569375E-2</v>
      </c>
      <c r="CM50" s="38"/>
      <c r="CN50" s="38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2">
        <v>0.60536842105263156</v>
      </c>
      <c r="DJ50" s="22">
        <v>1.3989473684210529</v>
      </c>
      <c r="DK50" s="22"/>
      <c r="DL50" s="22">
        <v>2.310902451747523</v>
      </c>
      <c r="DM50" s="22"/>
      <c r="DN50" s="22">
        <v>7.2543602920769619</v>
      </c>
      <c r="DO50" s="22">
        <v>4.5409754286739661</v>
      </c>
      <c r="DP50" s="22"/>
      <c r="DQ50" s="24"/>
      <c r="DR50" s="24"/>
      <c r="DS50" s="24"/>
      <c r="DT50" s="24"/>
      <c r="DU50" s="24"/>
      <c r="DV50" s="24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2"/>
      <c r="EM50" s="22"/>
      <c r="EN50" s="23"/>
      <c r="EO50" s="23"/>
      <c r="EP50" s="23"/>
      <c r="EQ50" s="22"/>
      <c r="ER50" s="23"/>
      <c r="ES50" s="23"/>
      <c r="ET50" s="23"/>
      <c r="EU50" s="22"/>
      <c r="EV50" s="23"/>
      <c r="EW50" s="23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5"/>
      <c r="FM50" s="69" t="s">
        <v>230</v>
      </c>
      <c r="FN50" s="70" t="s">
        <v>398</v>
      </c>
      <c r="FO50" s="70" t="s">
        <v>398</v>
      </c>
      <c r="FP50" s="70"/>
      <c r="FQ50" s="70"/>
      <c r="FR50" s="70" t="s">
        <v>398</v>
      </c>
      <c r="FS50" s="45"/>
    </row>
    <row r="51" spans="1:175" s="46" customFormat="1" ht="12.75" customHeight="1" x14ac:dyDescent="0.25">
      <c r="A51" s="7" t="s">
        <v>10</v>
      </c>
      <c r="B51" s="13" t="s">
        <v>88</v>
      </c>
      <c r="C51" s="13" t="s">
        <v>85</v>
      </c>
      <c r="D51" s="13">
        <v>2008</v>
      </c>
      <c r="E51" s="13" t="s">
        <v>285</v>
      </c>
      <c r="F51" s="13" t="s">
        <v>20</v>
      </c>
      <c r="G51" s="18">
        <v>72.700866666666656</v>
      </c>
      <c r="H51" s="18">
        <v>130.17526666666669</v>
      </c>
      <c r="I51" s="15">
        <v>1</v>
      </c>
      <c r="J51" s="19">
        <v>6</v>
      </c>
      <c r="K51" s="16">
        <v>24.8350336548</v>
      </c>
      <c r="L51" s="17">
        <v>87.263582999999997</v>
      </c>
      <c r="M51" s="17">
        <v>1169.5023630000001</v>
      </c>
      <c r="N51" s="18">
        <v>2.58</v>
      </c>
      <c r="O51" s="18">
        <v>0.1802</v>
      </c>
      <c r="P51" s="14">
        <v>14.317425083240844</v>
      </c>
      <c r="Q51" s="18">
        <v>12</v>
      </c>
      <c r="R51" s="19">
        <v>-26.46</v>
      </c>
      <c r="S51" s="20">
        <v>-435.97105416368976</v>
      </c>
      <c r="T51" s="21" t="s">
        <v>89</v>
      </c>
      <c r="U51" s="18">
        <v>197.5</v>
      </c>
      <c r="V51" s="18">
        <v>148.30000000000001</v>
      </c>
      <c r="W51" s="18">
        <v>962</v>
      </c>
      <c r="X51" s="18">
        <v>61</v>
      </c>
      <c r="Y51" s="33">
        <v>3</v>
      </c>
      <c r="Z51" s="33">
        <v>55</v>
      </c>
      <c r="AA51" s="18">
        <v>26.4</v>
      </c>
      <c r="AB51" s="18">
        <v>0.8</v>
      </c>
      <c r="AC51" s="18">
        <v>26.3</v>
      </c>
      <c r="AD51" s="18">
        <v>0.7</v>
      </c>
      <c r="AE51" s="33">
        <v>23.2</v>
      </c>
      <c r="AF51" s="33">
        <v>3.5</v>
      </c>
      <c r="AG51" s="18">
        <v>0.46156459422100898</v>
      </c>
      <c r="AH51" s="18">
        <v>46.156459422100902</v>
      </c>
      <c r="AI51" s="18">
        <v>0.213456169656733</v>
      </c>
      <c r="AJ51" s="18">
        <v>0.34068018507766101</v>
      </c>
      <c r="AK51" s="18">
        <v>34.068018507766098</v>
      </c>
      <c r="AL51" s="18">
        <v>0.107546003042785</v>
      </c>
      <c r="AM51" s="18">
        <v>0.197755220701329</v>
      </c>
      <c r="AN51" s="18">
        <v>19.775522070132901</v>
      </c>
      <c r="AO51" s="18">
        <v>0.15073001699525501</v>
      </c>
      <c r="AP51" s="14">
        <v>0.42465865016346616</v>
      </c>
      <c r="AQ51" s="14">
        <v>0.57534134983653384</v>
      </c>
      <c r="AR51" s="14">
        <v>11.908366530902033</v>
      </c>
      <c r="AS51" s="14">
        <v>8.7895487750036541</v>
      </c>
      <c r="AT51" s="14">
        <v>20.697915305905688</v>
      </c>
      <c r="AU51" s="14">
        <v>80.224477929867007</v>
      </c>
      <c r="AV51" s="37"/>
      <c r="AW51" s="32">
        <v>2.9109165491065115E-3</v>
      </c>
      <c r="AX51" s="32">
        <v>3.367626379271702E-3</v>
      </c>
      <c r="AY51" s="32">
        <v>5.9126563353951757E-3</v>
      </c>
      <c r="AZ51" s="32">
        <v>6.9206773060369303E-3</v>
      </c>
      <c r="BA51" s="32">
        <v>1.7938075407278875E-2</v>
      </c>
      <c r="BB51" s="32">
        <v>1.3454658535662266E-2</v>
      </c>
      <c r="BC51" s="32">
        <v>3.5374225946912134E-2</v>
      </c>
      <c r="BD51" s="32">
        <v>3.6545206616362153E-2</v>
      </c>
      <c r="BE51" s="32">
        <v>4.4263920115944551E-2</v>
      </c>
      <c r="BF51" s="32">
        <v>7.6730640773641307E-2</v>
      </c>
      <c r="BG51" s="32">
        <v>3.3609961426313249E-2</v>
      </c>
      <c r="BH51" s="32">
        <v>8.1877485969057681E-2</v>
      </c>
      <c r="BI51" s="32">
        <v>2.4999744673969804E-2</v>
      </c>
      <c r="BJ51" s="32">
        <v>0.12767474239809395</v>
      </c>
      <c r="BK51" s="32">
        <v>1.7788117876296833E-2</v>
      </c>
      <c r="BL51" s="32">
        <v>9.6874095269014984E-2</v>
      </c>
      <c r="BM51" s="32">
        <v>1.3027198057916261E-2</v>
      </c>
      <c r="BN51" s="32">
        <v>8.4784389415478778E-2</v>
      </c>
      <c r="BO51" s="32">
        <v>8.0740169640018192E-3</v>
      </c>
      <c r="BP51" s="32">
        <v>1.7979758540191265E-2</v>
      </c>
      <c r="BQ51" s="32">
        <v>3.4224806201550387E-3</v>
      </c>
      <c r="BR51" s="32">
        <v>1.8759689922480619E-3</v>
      </c>
      <c r="BS51" s="21"/>
      <c r="BT51" s="21"/>
      <c r="BU51" s="25">
        <v>0.86655157260167703</v>
      </c>
      <c r="BV51" s="25">
        <v>2.5000000000000001E-2</v>
      </c>
      <c r="BW51" s="25">
        <v>2.6541902366864605</v>
      </c>
      <c r="BX51" s="25">
        <v>1.5925579631472877</v>
      </c>
      <c r="BY51" s="25">
        <v>7.1634340017778922E-2</v>
      </c>
      <c r="BZ51" s="25">
        <v>0.73694691955804315</v>
      </c>
      <c r="CA51" s="25">
        <v>5.7539742126798084E-2</v>
      </c>
      <c r="CB51" s="25">
        <v>0.21130425665096014</v>
      </c>
      <c r="CC51" s="25">
        <v>0.1337597368372376</v>
      </c>
      <c r="CD51" s="25">
        <v>0.75284023102025699</v>
      </c>
      <c r="CE51" s="25">
        <v>0.36391620973362293</v>
      </c>
      <c r="CF51" s="25">
        <v>0.96926711503114604</v>
      </c>
      <c r="CG51" s="25">
        <v>0.32922794695746799</v>
      </c>
      <c r="CH51" s="25">
        <v>1.3060109699348321</v>
      </c>
      <c r="CI51" s="25">
        <v>0.12741249839904531</v>
      </c>
      <c r="CJ51" s="25">
        <v>0.40662201802802583</v>
      </c>
      <c r="CK51" s="25">
        <v>2.7894186881774197E-2</v>
      </c>
      <c r="CL51" s="25">
        <v>0.12214606276599115</v>
      </c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2">
        <v>0.4730795491640214</v>
      </c>
      <c r="DJ51" s="22">
        <v>3.2885807979982822</v>
      </c>
      <c r="DK51" s="22"/>
      <c r="DL51" s="22">
        <v>6.9514330175750176</v>
      </c>
      <c r="DM51" s="22"/>
      <c r="DN51" s="22">
        <v>5.1379594257724328</v>
      </c>
      <c r="DO51" s="22">
        <v>4.5459962377551113</v>
      </c>
      <c r="DP51" s="22"/>
      <c r="DQ51" s="24"/>
      <c r="DR51" s="24"/>
      <c r="DS51" s="24"/>
      <c r="DT51" s="24"/>
      <c r="DU51" s="24"/>
      <c r="DV51" s="24"/>
      <c r="DW51" s="23"/>
      <c r="DX51" s="23"/>
      <c r="DY51" s="23"/>
      <c r="DZ51" s="23"/>
      <c r="EA51" s="23"/>
      <c r="EB51" s="23"/>
      <c r="EC51" s="23"/>
      <c r="ED51" s="23"/>
      <c r="EE51" s="23"/>
      <c r="EF51" s="22">
        <v>0.97</v>
      </c>
      <c r="EG51" s="22">
        <v>2.19</v>
      </c>
      <c r="EH51" s="22">
        <v>0.69</v>
      </c>
      <c r="EI51" s="22">
        <v>1.78</v>
      </c>
      <c r="EJ51" s="22">
        <v>3.07</v>
      </c>
      <c r="EK51" s="22">
        <v>0.65</v>
      </c>
      <c r="EL51" s="22">
        <v>9.35</v>
      </c>
      <c r="EM51" s="22">
        <v>5.5</v>
      </c>
      <c r="EN51" s="22">
        <v>7.1</v>
      </c>
      <c r="EO51" s="22">
        <v>4.04</v>
      </c>
      <c r="EP51" s="22">
        <v>2.4500000000000002</v>
      </c>
      <c r="EQ51" s="22">
        <v>13.59</v>
      </c>
      <c r="ER51" s="22">
        <v>4</v>
      </c>
      <c r="ES51" s="22">
        <v>2.09</v>
      </c>
      <c r="ET51" s="22">
        <v>1.44</v>
      </c>
      <c r="EU51" s="22">
        <v>7.5299999999999994</v>
      </c>
      <c r="EV51" s="22">
        <v>1.31</v>
      </c>
      <c r="EW51" s="22">
        <v>2.88</v>
      </c>
      <c r="EX51" s="22">
        <v>4.1899999999999995</v>
      </c>
      <c r="EY51" s="22">
        <v>25.309999999999995</v>
      </c>
      <c r="EZ51" s="22">
        <v>0.16114790286975716</v>
      </c>
      <c r="FA51" s="22">
        <v>0.56901408450704227</v>
      </c>
      <c r="FB51" s="22">
        <v>0.52249999999999996</v>
      </c>
      <c r="FC51" s="22">
        <v>8.6471527257621457</v>
      </c>
      <c r="FD51" s="22">
        <v>0.30803359684543802</v>
      </c>
      <c r="FE51" s="22">
        <v>0.11323047599899322</v>
      </c>
      <c r="FF51" s="22">
        <v>3.706376843104265E-2</v>
      </c>
      <c r="FG51" s="22">
        <v>0.15338752723672705</v>
      </c>
      <c r="FH51" s="22">
        <v>1.1710944325945389</v>
      </c>
      <c r="FI51" s="22">
        <v>0.76099672566012366</v>
      </c>
      <c r="FJ51" s="22">
        <v>9.786544713919347E-2</v>
      </c>
      <c r="FK51" s="22">
        <v>0.28530304349994295</v>
      </c>
      <c r="FL51" s="25">
        <v>2.9269750174059999</v>
      </c>
      <c r="FM51" s="69" t="s">
        <v>10</v>
      </c>
      <c r="FN51" s="70" t="s">
        <v>398</v>
      </c>
      <c r="FO51" s="70" t="s">
        <v>398</v>
      </c>
      <c r="FP51" s="70" t="s">
        <v>398</v>
      </c>
      <c r="FQ51" s="70" t="s">
        <v>426</v>
      </c>
      <c r="FR51" s="70" t="s">
        <v>398</v>
      </c>
      <c r="FS51" s="45"/>
    </row>
    <row r="52" spans="1:175" s="46" customFormat="1" ht="12.75" customHeight="1" x14ac:dyDescent="0.25">
      <c r="A52" s="36" t="s">
        <v>231</v>
      </c>
      <c r="B52" s="13" t="s">
        <v>88</v>
      </c>
      <c r="C52" s="13" t="s">
        <v>85</v>
      </c>
      <c r="D52" s="13">
        <v>2008</v>
      </c>
      <c r="E52" s="13" t="s">
        <v>285</v>
      </c>
      <c r="F52" s="13" t="s">
        <v>20</v>
      </c>
      <c r="G52" s="14">
        <v>72.450316666666666</v>
      </c>
      <c r="H52" s="14">
        <v>130.12481666666667</v>
      </c>
      <c r="I52" s="15">
        <v>1</v>
      </c>
      <c r="J52" s="15">
        <v>7</v>
      </c>
      <c r="K52" s="16">
        <v>23.845321460800001</v>
      </c>
      <c r="L52" s="17">
        <v>61.863362000000002</v>
      </c>
      <c r="M52" s="17">
        <v>1170.7302219999999</v>
      </c>
      <c r="N52" s="14">
        <v>3.81</v>
      </c>
      <c r="O52" s="14">
        <v>0.23519999999999999</v>
      </c>
      <c r="P52" s="14">
        <v>16.198979591836736</v>
      </c>
      <c r="Q52" s="18"/>
      <c r="R52" s="19"/>
      <c r="S52" s="20"/>
      <c r="T52" s="22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4"/>
      <c r="AQ52" s="14"/>
      <c r="AR52" s="14"/>
      <c r="AS52" s="14"/>
      <c r="AT52" s="14"/>
      <c r="AU52" s="14"/>
      <c r="AV52" s="37"/>
      <c r="AW52" s="32">
        <v>2.0314960629921259E-4</v>
      </c>
      <c r="AX52" s="32">
        <v>4.9081364829396332E-4</v>
      </c>
      <c r="AY52" s="32">
        <v>2.1312335958005245E-3</v>
      </c>
      <c r="AZ52" s="32">
        <v>7.5328083989501301E-3</v>
      </c>
      <c r="BA52" s="32">
        <v>7.4803149606299203E-3</v>
      </c>
      <c r="BB52" s="32">
        <v>8.5826771653543313E-3</v>
      </c>
      <c r="BC52" s="32">
        <v>1.1653543307086614E-2</v>
      </c>
      <c r="BD52" s="32">
        <v>2.4724409448818895E-2</v>
      </c>
      <c r="BE52" s="32">
        <v>1.727034120734908E-2</v>
      </c>
      <c r="BF52" s="32">
        <v>4.5144356955380577E-2</v>
      </c>
      <c r="BG52" s="32">
        <v>1.5196850393700785E-2</v>
      </c>
      <c r="BH52" s="32">
        <v>5.0918635170603674E-2</v>
      </c>
      <c r="BI52" s="32">
        <v>1.3149606299212599E-2</v>
      </c>
      <c r="BJ52" s="32">
        <v>9.9475065616797892E-2</v>
      </c>
      <c r="BK52" s="32">
        <v>1.199475065616798E-2</v>
      </c>
      <c r="BL52" s="32">
        <v>7.5065616797900261E-2</v>
      </c>
      <c r="BM52" s="32">
        <v>5.2230971128608928E-3</v>
      </c>
      <c r="BN52" s="32">
        <v>6.5354330708661423E-2</v>
      </c>
      <c r="BO52" s="32">
        <v>2.073490813648294E-3</v>
      </c>
      <c r="BP52" s="32">
        <v>1.8451443569553805E-2</v>
      </c>
      <c r="BQ52" s="32">
        <v>2.0629921259842521E-3</v>
      </c>
      <c r="BR52" s="32">
        <v>1.0472440944881889E-3</v>
      </c>
      <c r="BS52" s="38"/>
      <c r="BT52" s="38"/>
      <c r="BU52" s="25">
        <v>0.1879265091863517</v>
      </c>
      <c r="BV52" s="25">
        <v>4.4881889763779527E-2</v>
      </c>
      <c r="BW52" s="25">
        <v>0.28871391076115482</v>
      </c>
      <c r="BX52" s="25"/>
      <c r="BY52" s="25">
        <v>2.2152230971128607E-2</v>
      </c>
      <c r="BZ52" s="25">
        <v>0.18136482939632545</v>
      </c>
      <c r="CA52" s="25">
        <v>1.6666666666666666E-2</v>
      </c>
      <c r="CB52" s="25">
        <v>0.13123359580052493</v>
      </c>
      <c r="CC52" s="25">
        <v>6.0367454068241462E-2</v>
      </c>
      <c r="CD52" s="25">
        <v>0.27034120734908135</v>
      </c>
      <c r="CE52" s="25">
        <v>0.16929133858267717</v>
      </c>
      <c r="CF52" s="25">
        <v>0.35958005249343827</v>
      </c>
      <c r="CG52" s="25">
        <v>9.4225721784776895E-2</v>
      </c>
      <c r="CH52" s="25">
        <v>0.27034120734908135</v>
      </c>
      <c r="CI52" s="25">
        <v>3.5695538057742782E-2</v>
      </c>
      <c r="CJ52" s="25">
        <v>0.2178477690288714</v>
      </c>
      <c r="CK52" s="25">
        <v>1.611548556430446E-2</v>
      </c>
      <c r="CL52" s="25">
        <v>8.2939632545931757E-2</v>
      </c>
      <c r="CM52" s="38"/>
      <c r="CN52" s="38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2">
        <v>0.34170603674540678</v>
      </c>
      <c r="DJ52" s="22">
        <v>1.0767454068241469</v>
      </c>
      <c r="DK52" s="22"/>
      <c r="DL52" s="22">
        <v>3.1510868730317227</v>
      </c>
      <c r="DM52" s="22"/>
      <c r="DN52" s="22">
        <v>7.7275968682300356</v>
      </c>
      <c r="DO52" s="22">
        <v>4.6623346929181713</v>
      </c>
      <c r="DP52" s="22"/>
      <c r="DQ52" s="24"/>
      <c r="DR52" s="24"/>
      <c r="DS52" s="24"/>
      <c r="DT52" s="24"/>
      <c r="DU52" s="24"/>
      <c r="DV52" s="24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2"/>
      <c r="EM52" s="22"/>
      <c r="EN52" s="23"/>
      <c r="EO52" s="23"/>
      <c r="EP52" s="23"/>
      <c r="EQ52" s="22"/>
      <c r="ER52" s="23"/>
      <c r="ES52" s="23"/>
      <c r="ET52" s="23"/>
      <c r="EU52" s="22"/>
      <c r="EV52" s="23"/>
      <c r="EW52" s="23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5"/>
      <c r="FM52" s="62" t="s">
        <v>231</v>
      </c>
      <c r="FN52" s="63" t="s">
        <v>398</v>
      </c>
      <c r="FO52" s="63"/>
      <c r="FP52" s="63"/>
      <c r="FQ52" s="63"/>
      <c r="FR52" s="63" t="s">
        <v>398</v>
      </c>
      <c r="FS52" s="45"/>
    </row>
    <row r="53" spans="1:175" s="45" customFormat="1" ht="12.75" customHeight="1" x14ac:dyDescent="0.25">
      <c r="A53" s="36" t="s">
        <v>232</v>
      </c>
      <c r="B53" s="13" t="s">
        <v>88</v>
      </c>
      <c r="C53" s="13" t="s">
        <v>85</v>
      </c>
      <c r="D53" s="13">
        <v>2008</v>
      </c>
      <c r="E53" s="13" t="s">
        <v>285</v>
      </c>
      <c r="F53" s="13" t="s">
        <v>20</v>
      </c>
      <c r="G53" s="18">
        <v>72.586733333333342</v>
      </c>
      <c r="H53" s="18">
        <v>131.66148333333336</v>
      </c>
      <c r="I53" s="15">
        <v>1</v>
      </c>
      <c r="J53" s="19">
        <v>18</v>
      </c>
      <c r="K53" s="16">
        <v>74.513870186199995</v>
      </c>
      <c r="L53" s="17">
        <v>109.491822</v>
      </c>
      <c r="M53" s="17">
        <v>1119.2640650000001</v>
      </c>
      <c r="N53" s="18">
        <v>1.8199999999999998</v>
      </c>
      <c r="O53" s="14">
        <v>0.1595</v>
      </c>
      <c r="P53" s="14">
        <v>11.41065830721003</v>
      </c>
      <c r="Q53" s="18">
        <v>15.704599999999999</v>
      </c>
      <c r="R53" s="19">
        <v>-25.7</v>
      </c>
      <c r="S53" s="20"/>
      <c r="T53" s="21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4"/>
      <c r="AQ53" s="14"/>
      <c r="AR53" s="14"/>
      <c r="AS53" s="14"/>
      <c r="AT53" s="14"/>
      <c r="AU53" s="14"/>
      <c r="AV53" s="37"/>
      <c r="AW53" s="32"/>
      <c r="AX53" s="32"/>
      <c r="AY53" s="32">
        <v>1.3131868131868133E-3</v>
      </c>
      <c r="AZ53" s="32">
        <v>3.1043956043956046E-3</v>
      </c>
      <c r="BA53" s="32">
        <v>3.8076923076923079E-3</v>
      </c>
      <c r="BB53" s="32">
        <v>5.1758241758241763E-3</v>
      </c>
      <c r="BC53" s="32">
        <v>8.5714285714285719E-3</v>
      </c>
      <c r="BD53" s="32">
        <v>2.0934065934065934E-2</v>
      </c>
      <c r="BE53" s="32">
        <v>1.9175824175824176E-2</v>
      </c>
      <c r="BF53" s="32">
        <v>5.1098901098901105E-2</v>
      </c>
      <c r="BG53" s="32">
        <v>2.0164835164835165E-2</v>
      </c>
      <c r="BH53" s="32">
        <v>6.2087912087912082E-2</v>
      </c>
      <c r="BI53" s="32">
        <v>1.9945054945054944E-2</v>
      </c>
      <c r="BJ53" s="32">
        <v>0.12252747252747254</v>
      </c>
      <c r="BK53" s="32">
        <v>1.7142857142857144E-2</v>
      </c>
      <c r="BL53" s="32">
        <v>0.1076923076923077</v>
      </c>
      <c r="BM53" s="32">
        <v>9.0109890109890123E-3</v>
      </c>
      <c r="BN53" s="32">
        <v>9.8351648351648363E-2</v>
      </c>
      <c r="BO53" s="32">
        <v>3.0439560439560445E-2</v>
      </c>
      <c r="BP53" s="32">
        <v>3.3131868131868129E-2</v>
      </c>
      <c r="BQ53" s="32">
        <v>1.1043956043956045E-3</v>
      </c>
      <c r="BR53" s="32">
        <v>3.6098901098901101E-4</v>
      </c>
      <c r="BS53" s="38"/>
      <c r="BT53" s="38"/>
      <c r="BU53" s="25">
        <v>0.13131868131868132</v>
      </c>
      <c r="BV53" s="25">
        <v>5.7692307692307696E-2</v>
      </c>
      <c r="BW53" s="25">
        <v>0.54505494505494512</v>
      </c>
      <c r="BX53" s="25"/>
      <c r="BY53" s="25">
        <v>2.2252747252747253E-2</v>
      </c>
      <c r="BZ53" s="25">
        <v>0.26483516483516484</v>
      </c>
      <c r="CA53" s="25">
        <v>1.3296703296703297E-2</v>
      </c>
      <c r="CB53" s="25">
        <v>9.1208791208791204E-2</v>
      </c>
      <c r="CC53" s="25">
        <v>5.9890109890109899E-2</v>
      </c>
      <c r="CD53" s="25">
        <v>0.42417582417582417</v>
      </c>
      <c r="CE53" s="25">
        <v>0.24010989010989012</v>
      </c>
      <c r="CF53" s="25">
        <v>0.81868131868131877</v>
      </c>
      <c r="CG53" s="25">
        <v>0.16483516483516483</v>
      </c>
      <c r="CH53" s="25">
        <v>0.46208791208791211</v>
      </c>
      <c r="CI53" s="25">
        <v>7.5274725274725285E-2</v>
      </c>
      <c r="CJ53" s="25">
        <v>0.31153846153846154</v>
      </c>
      <c r="CK53" s="25">
        <v>4.3736263736263742E-2</v>
      </c>
      <c r="CL53" s="25">
        <v>0.1434065934065934</v>
      </c>
      <c r="CM53" s="38"/>
      <c r="CN53" s="38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2">
        <v>0.50032967032967035</v>
      </c>
      <c r="DJ53" s="22">
        <v>2.0195604395604398</v>
      </c>
      <c r="DK53" s="22"/>
      <c r="DL53" s="22">
        <v>4.0364594772677362</v>
      </c>
      <c r="DM53" s="22"/>
      <c r="DN53" s="22">
        <v>4.9202994021847521</v>
      </c>
      <c r="DO53" s="22">
        <v>4.713846154970418</v>
      </c>
      <c r="DP53" s="22"/>
      <c r="DQ53" s="24"/>
      <c r="DR53" s="24"/>
      <c r="DS53" s="24"/>
      <c r="DT53" s="24"/>
      <c r="DU53" s="24"/>
      <c r="DV53" s="24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2"/>
      <c r="EM53" s="22"/>
      <c r="EN53" s="23"/>
      <c r="EO53" s="23"/>
      <c r="EP53" s="23"/>
      <c r="EQ53" s="22"/>
      <c r="ER53" s="23"/>
      <c r="ES53" s="23"/>
      <c r="ET53" s="23"/>
      <c r="EU53" s="22"/>
      <c r="EV53" s="23"/>
      <c r="EW53" s="23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5"/>
      <c r="FM53" s="69" t="s">
        <v>232</v>
      </c>
      <c r="FN53" s="70" t="s">
        <v>398</v>
      </c>
      <c r="FO53" s="70" t="s">
        <v>398</v>
      </c>
      <c r="FP53" s="70"/>
      <c r="FQ53" s="70"/>
      <c r="FR53" s="70" t="s">
        <v>398</v>
      </c>
    </row>
    <row r="54" spans="1:175" s="23" customFormat="1" ht="12.75" customHeight="1" x14ac:dyDescent="0.25">
      <c r="A54" s="36" t="s">
        <v>233</v>
      </c>
      <c r="B54" s="13" t="s">
        <v>88</v>
      </c>
      <c r="C54" s="13" t="s">
        <v>85</v>
      </c>
      <c r="D54" s="28">
        <v>2008</v>
      </c>
      <c r="E54" s="13" t="s">
        <v>285</v>
      </c>
      <c r="F54" s="13" t="s">
        <v>20</v>
      </c>
      <c r="G54" s="18">
        <v>72.456450000000004</v>
      </c>
      <c r="H54" s="18">
        <v>131.65663333333333</v>
      </c>
      <c r="I54" s="15">
        <v>1</v>
      </c>
      <c r="J54" s="19">
        <v>18</v>
      </c>
      <c r="K54" s="16">
        <v>67.952097072800001</v>
      </c>
      <c r="L54" s="17">
        <v>101.385631</v>
      </c>
      <c r="M54" s="17">
        <v>1118.8591799999999</v>
      </c>
      <c r="N54" s="18">
        <v>2.1399999999999997</v>
      </c>
      <c r="O54" s="18">
        <v>0.18920000000000001</v>
      </c>
      <c r="P54" s="14">
        <v>11.310782241014797</v>
      </c>
      <c r="Q54" s="18">
        <v>25</v>
      </c>
      <c r="R54" s="19">
        <v>-25.81</v>
      </c>
      <c r="S54" s="20">
        <v>-495.15437312820399</v>
      </c>
      <c r="T54" s="21" t="s">
        <v>99</v>
      </c>
      <c r="U54" s="18">
        <v>197.5</v>
      </c>
      <c r="V54" s="18">
        <v>148.30000000000001</v>
      </c>
      <c r="W54" s="18">
        <v>962</v>
      </c>
      <c r="X54" s="18">
        <v>61</v>
      </c>
      <c r="Y54" s="33">
        <v>3</v>
      </c>
      <c r="Z54" s="33">
        <v>55</v>
      </c>
      <c r="AA54" s="18">
        <v>26.4</v>
      </c>
      <c r="AB54" s="18">
        <v>0.8</v>
      </c>
      <c r="AC54" s="18">
        <v>26.3</v>
      </c>
      <c r="AD54" s="18">
        <v>0.7</v>
      </c>
      <c r="AE54" s="33">
        <v>23.2</v>
      </c>
      <c r="AF54" s="33">
        <v>3.5</v>
      </c>
      <c r="AG54" s="18">
        <v>0.38189530973932001</v>
      </c>
      <c r="AH54" s="18">
        <v>38.189530973932001</v>
      </c>
      <c r="AI54" s="18">
        <v>0.19120729055833399</v>
      </c>
      <c r="AJ54" s="18">
        <v>0.41771491479936501</v>
      </c>
      <c r="AK54" s="18">
        <v>41.7714914799365</v>
      </c>
      <c r="AL54" s="18">
        <v>0.10209027796126501</v>
      </c>
      <c r="AM54" s="18">
        <v>0.200389775461317</v>
      </c>
      <c r="AN54" s="18">
        <v>20.038977546131701</v>
      </c>
      <c r="AO54" s="18">
        <v>0.129738050940093</v>
      </c>
      <c r="AP54" s="14">
        <v>0.52239816598187583</v>
      </c>
      <c r="AQ54" s="14">
        <v>0.47760183401812417</v>
      </c>
      <c r="AR54" s="14">
        <v>8.1725596284214479</v>
      </c>
      <c r="AS54" s="14">
        <v>8.9390991767064101</v>
      </c>
      <c r="AT54" s="14">
        <v>17.11165880512786</v>
      </c>
      <c r="AU54" s="14">
        <v>79.961022453868509</v>
      </c>
      <c r="AV54" s="37"/>
      <c r="AW54" s="32"/>
      <c r="AX54" s="32"/>
      <c r="AY54" s="32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38"/>
      <c r="BT54" s="38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38"/>
      <c r="CN54" s="38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2"/>
      <c r="DJ54" s="22"/>
      <c r="DK54" s="22"/>
      <c r="DL54" s="22"/>
      <c r="DM54" s="22"/>
      <c r="DN54" s="22"/>
      <c r="DO54" s="22"/>
      <c r="DP54" s="22"/>
      <c r="DQ54" s="24"/>
      <c r="DR54" s="24"/>
      <c r="DS54" s="24"/>
      <c r="DT54" s="24"/>
      <c r="DU54" s="24"/>
      <c r="DV54" s="24"/>
      <c r="EF54" s="22">
        <v>1.25</v>
      </c>
      <c r="EG54" s="22">
        <v>2.27</v>
      </c>
      <c r="EH54" s="22">
        <v>0.82</v>
      </c>
      <c r="EI54" s="22">
        <v>1.52</v>
      </c>
      <c r="EJ54" s="22">
        <v>2.31</v>
      </c>
      <c r="EK54" s="22">
        <v>0.56000000000000005</v>
      </c>
      <c r="EL54" s="22">
        <v>8.73</v>
      </c>
      <c r="EM54" s="22">
        <v>4.3900000000000006</v>
      </c>
      <c r="EN54" s="22">
        <v>4.8499999999999996</v>
      </c>
      <c r="EO54" s="22">
        <v>3.55</v>
      </c>
      <c r="EP54" s="22">
        <v>1.97</v>
      </c>
      <c r="EQ54" s="22">
        <v>10.37</v>
      </c>
      <c r="ER54" s="22">
        <v>2.29</v>
      </c>
      <c r="ES54" s="22">
        <v>1.34</v>
      </c>
      <c r="ET54" s="22">
        <v>1.06</v>
      </c>
      <c r="EU54" s="22">
        <v>4.6899999999999995</v>
      </c>
      <c r="EV54" s="22">
        <v>0.8</v>
      </c>
      <c r="EW54" s="22">
        <v>0.94</v>
      </c>
      <c r="EX54" s="22">
        <v>1.74</v>
      </c>
      <c r="EY54" s="22">
        <v>16.799999999999997</v>
      </c>
      <c r="EZ54" s="22">
        <v>0.21890067502410801</v>
      </c>
      <c r="FA54" s="22">
        <v>0.731958762886598</v>
      </c>
      <c r="FB54" s="22">
        <v>0.58515283842794763</v>
      </c>
      <c r="FC54" s="22">
        <v>12.428836071798456</v>
      </c>
      <c r="FD54" s="22">
        <v>0.10727619553177777</v>
      </c>
      <c r="FE54" s="22">
        <v>3.0431878703954064E-2</v>
      </c>
      <c r="FF54" s="22">
        <v>5.3523404755698098E-3</v>
      </c>
      <c r="FG54" s="22">
        <v>8.441405550041528E-2</v>
      </c>
      <c r="FH54" s="22">
        <v>0.56574238826772905</v>
      </c>
      <c r="FI54" s="22">
        <v>0.35547186958462923</v>
      </c>
      <c r="FJ54" s="22">
        <v>5.0847234517913203E-2</v>
      </c>
      <c r="FK54" s="22">
        <v>0.15215939351977031</v>
      </c>
      <c r="FL54" s="25">
        <v>1.3516953561017586</v>
      </c>
      <c r="FM54" s="69" t="s">
        <v>233</v>
      </c>
      <c r="FN54" s="70" t="s">
        <v>398</v>
      </c>
      <c r="FO54" s="70" t="s">
        <v>398</v>
      </c>
      <c r="FP54" s="70" t="s">
        <v>398</v>
      </c>
      <c r="FQ54" s="70" t="s">
        <v>427</v>
      </c>
      <c r="FR54" s="70"/>
      <c r="FS54" s="45"/>
    </row>
    <row r="55" spans="1:175" s="46" customFormat="1" ht="12.75" customHeight="1" x14ac:dyDescent="0.25">
      <c r="A55" s="36" t="s">
        <v>234</v>
      </c>
      <c r="B55" s="13" t="s">
        <v>88</v>
      </c>
      <c r="C55" s="13" t="s">
        <v>85</v>
      </c>
      <c r="D55" s="13">
        <v>2008</v>
      </c>
      <c r="E55" s="13" t="s">
        <v>285</v>
      </c>
      <c r="F55" s="13" t="s">
        <v>20</v>
      </c>
      <c r="G55" s="18">
        <v>72.283699999999996</v>
      </c>
      <c r="H55" s="18">
        <v>130.07048333333336</v>
      </c>
      <c r="I55" s="15">
        <v>1</v>
      </c>
      <c r="J55" s="19">
        <v>8.5</v>
      </c>
      <c r="K55" s="16">
        <v>18.3437331288</v>
      </c>
      <c r="L55" s="17">
        <v>46.242922</v>
      </c>
      <c r="M55" s="17">
        <v>1172.6575769999999</v>
      </c>
      <c r="N55" s="18">
        <v>9.6</v>
      </c>
      <c r="O55" s="18">
        <v>0.5</v>
      </c>
      <c r="P55" s="14">
        <v>19.2</v>
      </c>
      <c r="Q55" s="18">
        <v>13.7883</v>
      </c>
      <c r="R55" s="19">
        <v>-27.5</v>
      </c>
      <c r="S55" s="20"/>
      <c r="T55" s="21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4"/>
      <c r="AQ55" s="14"/>
      <c r="AR55" s="14"/>
      <c r="AS55" s="14"/>
      <c r="AT55" s="14"/>
      <c r="AU55" s="14"/>
      <c r="AV55" s="37"/>
      <c r="AW55" s="32">
        <v>1.8020833333333333E-4</v>
      </c>
      <c r="AX55" s="32">
        <v>8.4583333333333331E-4</v>
      </c>
      <c r="AY55" s="32">
        <v>2.1562499999999997E-3</v>
      </c>
      <c r="AZ55" s="32">
        <v>6.875E-3</v>
      </c>
      <c r="BA55" s="32">
        <v>6.4583333333333333E-3</v>
      </c>
      <c r="BB55" s="32">
        <v>7.0833333333333338E-3</v>
      </c>
      <c r="BC55" s="32">
        <v>7.385416666666666E-3</v>
      </c>
      <c r="BD55" s="32">
        <v>1.7604166666666667E-2</v>
      </c>
      <c r="BE55" s="32">
        <v>1.3333333333333334E-2</v>
      </c>
      <c r="BF55" s="32">
        <v>3.7499999999999999E-2</v>
      </c>
      <c r="BG55" s="32">
        <v>1.1354166666666667E-2</v>
      </c>
      <c r="BH55" s="32">
        <v>4.1145833333333333E-2</v>
      </c>
      <c r="BI55" s="32">
        <v>1.0375000000000001E-2</v>
      </c>
      <c r="BJ55" s="32">
        <v>8.2395833333333335E-2</v>
      </c>
      <c r="BK55" s="32">
        <v>9.9062500000000001E-3</v>
      </c>
      <c r="BL55" s="32">
        <v>6.1249999999999999E-2</v>
      </c>
      <c r="BM55" s="32">
        <v>3.46875E-3</v>
      </c>
      <c r="BN55" s="32">
        <v>4.8333333333333332E-2</v>
      </c>
      <c r="BO55" s="32">
        <v>1.65625E-3</v>
      </c>
      <c r="BP55" s="32">
        <v>1.4166666666666668E-2</v>
      </c>
      <c r="BQ55" s="32">
        <v>1.9375E-3</v>
      </c>
      <c r="BR55" s="32">
        <v>9.3124999999999989E-4</v>
      </c>
      <c r="BS55" s="38"/>
      <c r="BT55" s="38"/>
      <c r="BU55" s="25">
        <v>9.854166666666668E-2</v>
      </c>
      <c r="BV55" s="25">
        <v>4.3958333333333328E-2</v>
      </c>
      <c r="BW55" s="25">
        <v>0.16979166666666667</v>
      </c>
      <c r="BX55" s="25"/>
      <c r="BY55" s="25">
        <v>1.7812499999999998E-2</v>
      </c>
      <c r="BZ55" s="25">
        <v>0.1009375</v>
      </c>
      <c r="CA55" s="25">
        <v>1.0416666666666666E-2</v>
      </c>
      <c r="CB55" s="25">
        <v>0.10208333333333335</v>
      </c>
      <c r="CC55" s="25">
        <v>4.9999999999999996E-2</v>
      </c>
      <c r="CD55" s="25">
        <v>0.19479166666666667</v>
      </c>
      <c r="CE55" s="25">
        <v>0.14041666666666666</v>
      </c>
      <c r="CF55" s="25">
        <v>0.29583333333333334</v>
      </c>
      <c r="CG55" s="25">
        <v>0.10135416666666668</v>
      </c>
      <c r="CH55" s="25">
        <v>0.26874999999999999</v>
      </c>
      <c r="CI55" s="25">
        <v>4.1666666666666664E-2</v>
      </c>
      <c r="CJ55" s="25">
        <v>0.32291666666666669</v>
      </c>
      <c r="CK55" s="25">
        <v>3.7083333333333336E-2</v>
      </c>
      <c r="CL55" s="25">
        <v>0.1215625</v>
      </c>
      <c r="CM55" s="38"/>
      <c r="CN55" s="38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2">
        <v>0.27269791666666671</v>
      </c>
      <c r="DJ55" s="22">
        <v>1.1891666666666667</v>
      </c>
      <c r="DK55" s="22"/>
      <c r="DL55" s="22">
        <v>4.3607471637572095</v>
      </c>
      <c r="DM55" s="22"/>
      <c r="DN55" s="22">
        <v>7.8854638437976492</v>
      </c>
      <c r="DO55" s="22">
        <v>4.3754283962449803</v>
      </c>
      <c r="DP55" s="22"/>
      <c r="DQ55" s="24"/>
      <c r="DR55" s="24"/>
      <c r="DS55" s="24"/>
      <c r="DT55" s="24"/>
      <c r="DU55" s="24"/>
      <c r="DV55" s="24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2"/>
      <c r="EM55" s="22"/>
      <c r="EN55" s="23"/>
      <c r="EO55" s="23"/>
      <c r="EP55" s="23"/>
      <c r="EQ55" s="22"/>
      <c r="ER55" s="23"/>
      <c r="ES55" s="23"/>
      <c r="ET55" s="23"/>
      <c r="EU55" s="22"/>
      <c r="EV55" s="23"/>
      <c r="EW55" s="23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5"/>
      <c r="FM55" s="69" t="s">
        <v>234</v>
      </c>
      <c r="FN55" s="70" t="s">
        <v>398</v>
      </c>
      <c r="FO55" s="70" t="s">
        <v>398</v>
      </c>
      <c r="FP55" s="70"/>
      <c r="FQ55" s="70"/>
      <c r="FR55" s="70" t="s">
        <v>398</v>
      </c>
      <c r="FS55" s="45"/>
    </row>
    <row r="56" spans="1:175" s="23" customFormat="1" ht="12.75" customHeight="1" x14ac:dyDescent="0.25">
      <c r="A56" s="36" t="s">
        <v>235</v>
      </c>
      <c r="B56" s="28" t="s">
        <v>88</v>
      </c>
      <c r="C56" s="29" t="s">
        <v>85</v>
      </c>
      <c r="D56" s="29">
        <v>2008</v>
      </c>
      <c r="E56" s="13" t="s">
        <v>285</v>
      </c>
      <c r="F56" s="29" t="s">
        <v>20</v>
      </c>
      <c r="G56" s="18">
        <v>72.283500000000004</v>
      </c>
      <c r="H56" s="18">
        <v>130.59276666666668</v>
      </c>
      <c r="I56" s="15">
        <v>1</v>
      </c>
      <c r="J56" s="19">
        <v>10</v>
      </c>
      <c r="K56" s="16">
        <v>35.739735144900003</v>
      </c>
      <c r="L56" s="17">
        <v>60.329554999999999</v>
      </c>
      <c r="M56" s="17">
        <v>1154.790154</v>
      </c>
      <c r="N56" s="18">
        <v>0.88000000000000012</v>
      </c>
      <c r="O56" s="18">
        <v>7.4999999999999997E-2</v>
      </c>
      <c r="P56" s="14">
        <v>11.733333333333336</v>
      </c>
      <c r="Q56" s="18">
        <v>5.0041000000000002</v>
      </c>
      <c r="R56" s="19">
        <v>-25.7</v>
      </c>
      <c r="S56" s="20"/>
      <c r="T56" s="21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4"/>
      <c r="AQ56" s="14"/>
      <c r="AR56" s="14"/>
      <c r="AS56" s="14"/>
      <c r="AT56" s="14"/>
      <c r="AU56" s="14"/>
      <c r="AV56" s="37"/>
      <c r="AW56" s="32"/>
      <c r="AX56" s="32"/>
      <c r="AY56" s="32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38"/>
      <c r="BT56" s="21"/>
      <c r="BU56" s="25">
        <v>0.32159090909090909</v>
      </c>
      <c r="BV56" s="25">
        <v>5.7727272727272724E-2</v>
      </c>
      <c r="BW56" s="25">
        <v>1.25</v>
      </c>
      <c r="BX56" s="25"/>
      <c r="BY56" s="25">
        <v>3.1477272727272729E-2</v>
      </c>
      <c r="BZ56" s="25">
        <v>0.35</v>
      </c>
      <c r="CA56" s="25">
        <v>1.4318181818181817E-2</v>
      </c>
      <c r="CB56" s="25">
        <v>0.10227272727272727</v>
      </c>
      <c r="CC56" s="25">
        <v>5.4090909090909085E-2</v>
      </c>
      <c r="CD56" s="25">
        <v>0.40113636363636357</v>
      </c>
      <c r="CE56" s="25">
        <v>0.21818181818181814</v>
      </c>
      <c r="CF56" s="25">
        <v>0.81136363636363629</v>
      </c>
      <c r="CG56" s="25">
        <v>0.16022727272727272</v>
      </c>
      <c r="CH56" s="25">
        <v>0.50909090909090915</v>
      </c>
      <c r="CI56" s="25">
        <v>8.397727272727272E-2</v>
      </c>
      <c r="CJ56" s="25">
        <v>0.39431818181818179</v>
      </c>
      <c r="CK56" s="25">
        <v>4.7159090909090901E-2</v>
      </c>
      <c r="CL56" s="25">
        <v>0.16022727272727272</v>
      </c>
      <c r="CM56" s="25"/>
      <c r="CN56" s="38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2"/>
      <c r="DJ56" s="22">
        <v>2.166363636363636</v>
      </c>
      <c r="DK56" s="22"/>
      <c r="DL56" s="22"/>
      <c r="DM56" s="22"/>
      <c r="DN56" s="22"/>
      <c r="DO56" s="22">
        <v>5.057503816655788</v>
      </c>
      <c r="DP56" s="22"/>
      <c r="DQ56" s="24"/>
      <c r="DR56" s="24"/>
      <c r="DS56" s="24"/>
      <c r="DT56" s="24"/>
      <c r="DU56" s="24"/>
      <c r="DV56" s="24"/>
      <c r="EF56" s="24"/>
      <c r="EG56" s="24"/>
      <c r="EH56" s="24"/>
      <c r="EI56" s="24"/>
      <c r="EJ56" s="24"/>
      <c r="EK56" s="24"/>
      <c r="EL56" s="22"/>
      <c r="EM56" s="22"/>
      <c r="EN56" s="24"/>
      <c r="EO56" s="24"/>
      <c r="EP56" s="24"/>
      <c r="EQ56" s="22"/>
      <c r="ER56" s="24"/>
      <c r="ES56" s="24"/>
      <c r="ET56" s="24"/>
      <c r="EU56" s="22"/>
      <c r="EV56" s="24"/>
      <c r="EW56" s="24"/>
      <c r="EX56" s="22"/>
      <c r="EY56" s="22"/>
      <c r="EZ56" s="22"/>
      <c r="FA56" s="22"/>
      <c r="FB56" s="22"/>
      <c r="FC56" s="22"/>
      <c r="FD56" s="21"/>
      <c r="FE56" s="21"/>
      <c r="FF56" s="21"/>
      <c r="FG56" s="21"/>
      <c r="FH56" s="21"/>
      <c r="FI56" s="21"/>
      <c r="FJ56" s="21"/>
      <c r="FK56" s="21"/>
      <c r="FL56" s="25"/>
      <c r="FM56" s="69" t="s">
        <v>235</v>
      </c>
      <c r="FN56" s="70" t="s">
        <v>398</v>
      </c>
      <c r="FO56" s="70" t="s">
        <v>398</v>
      </c>
      <c r="FP56" s="70"/>
      <c r="FQ56" s="70"/>
      <c r="FR56" s="70" t="s">
        <v>429</v>
      </c>
      <c r="FS56" s="45"/>
    </row>
    <row r="57" spans="1:175" s="46" customFormat="1" ht="12.6" customHeight="1" x14ac:dyDescent="0.25">
      <c r="A57" s="36" t="s">
        <v>236</v>
      </c>
      <c r="B57" s="13" t="s">
        <v>88</v>
      </c>
      <c r="C57" s="13" t="s">
        <v>85</v>
      </c>
      <c r="D57" s="13">
        <v>2008</v>
      </c>
      <c r="E57" s="13" t="s">
        <v>285</v>
      </c>
      <c r="F57" s="13" t="s">
        <v>20</v>
      </c>
      <c r="G57" s="18">
        <v>72.091583333333347</v>
      </c>
      <c r="H57" s="18">
        <v>130.06300000000002</v>
      </c>
      <c r="I57" s="15">
        <v>1</v>
      </c>
      <c r="J57" s="19">
        <v>11</v>
      </c>
      <c r="K57" s="16">
        <v>20.241602729899999</v>
      </c>
      <c r="L57" s="17">
        <v>34.457653000000001</v>
      </c>
      <c r="M57" s="17">
        <v>1173.388641</v>
      </c>
      <c r="N57" s="18">
        <v>1.8699999999999999</v>
      </c>
      <c r="O57" s="18">
        <v>0.14680000000000001</v>
      </c>
      <c r="P57" s="14">
        <v>12.738419618528608</v>
      </c>
      <c r="Q57" s="18">
        <v>12.1663</v>
      </c>
      <c r="R57" s="19">
        <v>-25.98</v>
      </c>
      <c r="S57" s="20">
        <v>-492.57255048881234</v>
      </c>
      <c r="T57" s="21" t="s">
        <v>96</v>
      </c>
      <c r="U57" s="18">
        <v>197.5</v>
      </c>
      <c r="V57" s="18">
        <v>148.30000000000001</v>
      </c>
      <c r="W57" s="18">
        <v>962</v>
      </c>
      <c r="X57" s="18">
        <v>61</v>
      </c>
      <c r="Y57" s="33">
        <v>3</v>
      </c>
      <c r="Z57" s="33">
        <v>55</v>
      </c>
      <c r="AA57" s="18">
        <v>26.4</v>
      </c>
      <c r="AB57" s="18">
        <v>0.8</v>
      </c>
      <c r="AC57" s="18">
        <v>26.3</v>
      </c>
      <c r="AD57" s="18">
        <v>0.7</v>
      </c>
      <c r="AE57" s="33">
        <v>23.2</v>
      </c>
      <c r="AF57" s="33">
        <v>3.5</v>
      </c>
      <c r="AG57" s="18">
        <v>0.39880203235858802</v>
      </c>
      <c r="AH57" s="18">
        <v>39.880203235858801</v>
      </c>
      <c r="AI57" s="18">
        <v>0.192279937618407</v>
      </c>
      <c r="AJ57" s="18">
        <v>0.41204706556715898</v>
      </c>
      <c r="AK57" s="18">
        <v>41.204706556715898</v>
      </c>
      <c r="AL57" s="18">
        <v>0.10352252779195301</v>
      </c>
      <c r="AM57" s="18">
        <v>0.189150902074251</v>
      </c>
      <c r="AN57" s="18">
        <v>18.915090207425102</v>
      </c>
      <c r="AO57" s="18">
        <v>0.13052562114674399</v>
      </c>
      <c r="AP57" s="14">
        <v>0.50816738480837764</v>
      </c>
      <c r="AQ57" s="14">
        <v>0.49183261519162236</v>
      </c>
      <c r="AR57" s="14">
        <v>7.4575980051055959</v>
      </c>
      <c r="AS57" s="14">
        <v>7.7052801261058725</v>
      </c>
      <c r="AT57" s="14">
        <v>15.162878131211468</v>
      </c>
      <c r="AU57" s="14">
        <v>81.084909792574692</v>
      </c>
      <c r="AV57" s="37"/>
      <c r="AW57" s="32"/>
      <c r="AX57" s="32"/>
      <c r="AY57" s="32">
        <v>3.1871657754010698E-3</v>
      </c>
      <c r="AZ57" s="32">
        <v>5.7754010695187166E-3</v>
      </c>
      <c r="BA57" s="32">
        <v>5.6684491978609627E-3</v>
      </c>
      <c r="BB57" s="32">
        <v>9.6791443850267386E-3</v>
      </c>
      <c r="BC57" s="32">
        <v>9.7326203208556155E-3</v>
      </c>
      <c r="BD57" s="32">
        <v>2.625668449197861E-2</v>
      </c>
      <c r="BE57" s="32">
        <v>2.2032085561497324E-2</v>
      </c>
      <c r="BF57" s="32">
        <v>5.7219251336898404E-2</v>
      </c>
      <c r="BG57" s="32">
        <v>2.0641711229946524E-2</v>
      </c>
      <c r="BH57" s="32">
        <v>7.2727272727272738E-2</v>
      </c>
      <c r="BI57" s="32">
        <v>0.02</v>
      </c>
      <c r="BJ57" s="32">
        <v>0.15989304812834226</v>
      </c>
      <c r="BK57" s="32">
        <v>1.8877005347593581E-2</v>
      </c>
      <c r="BL57" s="32">
        <v>0.1358288770053476</v>
      </c>
      <c r="BM57" s="32">
        <v>1.0427807486631017E-2</v>
      </c>
      <c r="BN57" s="32">
        <v>0.1160427807486631</v>
      </c>
      <c r="BO57" s="32">
        <v>4.6096256684491979E-3</v>
      </c>
      <c r="BP57" s="32">
        <v>3.4224598930481284E-2</v>
      </c>
      <c r="BQ57" s="32">
        <v>2.4866310160427808E-3</v>
      </c>
      <c r="BR57" s="32"/>
      <c r="BS57" s="32"/>
      <c r="BT57" s="32"/>
      <c r="BU57" s="25">
        <v>0.17326203208556151</v>
      </c>
      <c r="BV57" s="25">
        <v>4.6042780748663102E-2</v>
      </c>
      <c r="BW57" s="25">
        <v>0.53101604278074865</v>
      </c>
      <c r="BX57" s="25"/>
      <c r="BY57" s="25">
        <v>2.2566844919786097E-2</v>
      </c>
      <c r="BZ57" s="25">
        <v>0.18663101604278076</v>
      </c>
      <c r="CA57" s="25">
        <v>1.9251336898395723E-2</v>
      </c>
      <c r="CB57" s="25">
        <v>0.14278074866310161</v>
      </c>
      <c r="CC57" s="25">
        <v>8.5026737967914448E-2</v>
      </c>
      <c r="CD57" s="25">
        <v>0.57219251336898391</v>
      </c>
      <c r="CE57" s="25">
        <v>0.30481283422459893</v>
      </c>
      <c r="CF57" s="25">
        <v>0.93048128342245984</v>
      </c>
      <c r="CG57" s="25">
        <v>0.20534759358288771</v>
      </c>
      <c r="CH57" s="25">
        <v>0.63155080213903747</v>
      </c>
      <c r="CI57" s="25">
        <v>0.11925133689839573</v>
      </c>
      <c r="CJ57" s="25">
        <v>0.47754010695187166</v>
      </c>
      <c r="CK57" s="25">
        <v>8.6096256684491987E-2</v>
      </c>
      <c r="CL57" s="25">
        <v>0.19572192513368986</v>
      </c>
      <c r="CM57" s="38"/>
      <c r="CN57" s="38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2">
        <v>0.57263101604278077</v>
      </c>
      <c r="DJ57" s="22">
        <v>2.6459893048128342</v>
      </c>
      <c r="DK57" s="22"/>
      <c r="DL57" s="22">
        <v>4.6207579238340708</v>
      </c>
      <c r="DM57" s="22"/>
      <c r="DN57" s="22">
        <v>8.0771614791137125</v>
      </c>
      <c r="DO57" s="22">
        <v>4.2833870515695072</v>
      </c>
      <c r="DP57" s="22"/>
      <c r="DQ57" s="24"/>
      <c r="DR57" s="24"/>
      <c r="DS57" s="24"/>
      <c r="DT57" s="24"/>
      <c r="DU57" s="24"/>
      <c r="DV57" s="24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2"/>
      <c r="EM57" s="22"/>
      <c r="EN57" s="23"/>
      <c r="EO57" s="23"/>
      <c r="EP57" s="23"/>
      <c r="EQ57" s="22"/>
      <c r="ER57" s="23"/>
      <c r="ES57" s="23"/>
      <c r="ET57" s="23"/>
      <c r="EU57" s="22"/>
      <c r="EV57" s="23"/>
      <c r="EW57" s="23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5"/>
      <c r="FM57" s="69" t="s">
        <v>236</v>
      </c>
      <c r="FN57" s="70" t="s">
        <v>398</v>
      </c>
      <c r="FO57" s="70" t="s">
        <v>398</v>
      </c>
      <c r="FP57" s="70" t="s">
        <v>398</v>
      </c>
      <c r="FQ57" s="70"/>
      <c r="FR57" s="70" t="s">
        <v>400</v>
      </c>
      <c r="FS57" s="45"/>
    </row>
    <row r="58" spans="1:175" s="24" customFormat="1" ht="12.75" customHeight="1" x14ac:dyDescent="0.25">
      <c r="A58" s="7" t="s">
        <v>237</v>
      </c>
      <c r="B58" s="28" t="s">
        <v>6</v>
      </c>
      <c r="C58" s="28" t="s">
        <v>85</v>
      </c>
      <c r="D58" s="28">
        <v>2008</v>
      </c>
      <c r="E58" s="28" t="s">
        <v>285</v>
      </c>
      <c r="F58" s="28"/>
      <c r="G58" s="35">
        <v>71.959999999999994</v>
      </c>
      <c r="H58" s="35">
        <v>129.54</v>
      </c>
      <c r="I58" s="19">
        <v>1</v>
      </c>
      <c r="J58" s="19">
        <v>11</v>
      </c>
      <c r="K58" s="16">
        <v>16.9849006249</v>
      </c>
      <c r="L58" s="17">
        <v>118.888527</v>
      </c>
      <c r="M58" s="17">
        <v>1177.1826840000001</v>
      </c>
      <c r="N58" s="18">
        <v>1.97</v>
      </c>
      <c r="O58" s="39"/>
      <c r="P58" s="18"/>
      <c r="Q58" s="35"/>
      <c r="R58" s="19"/>
      <c r="S58" s="31"/>
      <c r="T58" s="21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21"/>
      <c r="AW58" s="21"/>
      <c r="AX58" s="21"/>
      <c r="AY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EF58" s="21">
        <v>0.31</v>
      </c>
      <c r="EG58" s="21">
        <v>0.75</v>
      </c>
      <c r="EH58" s="21">
        <v>0.3</v>
      </c>
      <c r="EI58" s="21">
        <v>0.9</v>
      </c>
      <c r="EJ58" s="21">
        <v>1.4</v>
      </c>
      <c r="EK58" s="21">
        <v>0.34</v>
      </c>
      <c r="EL58" s="21">
        <v>4</v>
      </c>
      <c r="EM58" s="21">
        <v>2.6399999999999997</v>
      </c>
      <c r="EN58" s="21">
        <v>3.7</v>
      </c>
      <c r="EO58" s="21">
        <v>2.02</v>
      </c>
      <c r="EP58" s="21">
        <v>1.39</v>
      </c>
      <c r="EQ58" s="21">
        <v>7.11</v>
      </c>
      <c r="ER58" s="21">
        <v>2.19</v>
      </c>
      <c r="ES58" s="21">
        <v>0.75</v>
      </c>
      <c r="ET58" s="21">
        <v>0.83</v>
      </c>
      <c r="EU58" s="21">
        <v>3.77</v>
      </c>
      <c r="EV58" s="21">
        <v>0.79</v>
      </c>
      <c r="EW58" s="21">
        <v>1.1399999999999999</v>
      </c>
      <c r="EX58" s="21">
        <v>1.93</v>
      </c>
      <c r="EY58" s="21">
        <v>12.81</v>
      </c>
      <c r="EZ58" s="21">
        <v>0.10548523206751054</v>
      </c>
      <c r="FA58" s="21">
        <v>0.54594594594594592</v>
      </c>
      <c r="FB58" s="21">
        <v>0.34246575342465752</v>
      </c>
      <c r="FC58" s="21">
        <v>4.1744906091606646</v>
      </c>
      <c r="FD58" s="25">
        <v>0.16527617366089248</v>
      </c>
      <c r="FE58" s="53">
        <v>0</v>
      </c>
      <c r="FF58" s="53">
        <v>0</v>
      </c>
      <c r="FG58" s="25">
        <v>0.17311272143886591</v>
      </c>
      <c r="FH58" s="25">
        <v>1.4074895697104011</v>
      </c>
      <c r="FI58" s="25">
        <v>0.84763133949914227</v>
      </c>
      <c r="FJ58" s="25">
        <v>0.10899274897391431</v>
      </c>
      <c r="FK58" s="25">
        <v>0.36613532360869488</v>
      </c>
      <c r="FL58" s="25">
        <v>3.0686378768919109</v>
      </c>
      <c r="FM58" s="69" t="s">
        <v>237</v>
      </c>
      <c r="FN58" s="70" t="s">
        <v>399</v>
      </c>
      <c r="FO58" s="70" t="s">
        <v>399</v>
      </c>
      <c r="FP58" s="70" t="s">
        <v>395</v>
      </c>
      <c r="FQ58" s="70" t="s">
        <v>392</v>
      </c>
      <c r="FR58" s="70"/>
      <c r="FS58" s="45"/>
    </row>
    <row r="59" spans="1:175" s="47" customFormat="1" ht="12.75" customHeight="1" x14ac:dyDescent="0.25">
      <c r="A59" s="7" t="s">
        <v>8</v>
      </c>
      <c r="B59" s="28" t="s">
        <v>6</v>
      </c>
      <c r="C59" s="28" t="s">
        <v>85</v>
      </c>
      <c r="D59" s="28">
        <v>2008</v>
      </c>
      <c r="E59" s="28" t="s">
        <v>285</v>
      </c>
      <c r="F59" s="28"/>
      <c r="G59" s="18">
        <v>71.968000000000004</v>
      </c>
      <c r="H59" s="18">
        <v>131.70099999999999</v>
      </c>
      <c r="I59" s="19">
        <v>1</v>
      </c>
      <c r="J59" s="19">
        <v>19</v>
      </c>
      <c r="K59" s="16">
        <v>30.6563680804</v>
      </c>
      <c r="L59" s="17">
        <v>89.778509</v>
      </c>
      <c r="M59" s="17">
        <v>1116.879377</v>
      </c>
      <c r="N59" s="18">
        <v>1.89</v>
      </c>
      <c r="O59" s="39"/>
      <c r="P59" s="18"/>
      <c r="Q59" s="18">
        <v>23.5</v>
      </c>
      <c r="R59" s="19">
        <v>-25.92</v>
      </c>
      <c r="S59" s="31">
        <v>-542.62018934471018</v>
      </c>
      <c r="T59" s="21" t="s">
        <v>108</v>
      </c>
      <c r="U59" s="18">
        <v>197.5</v>
      </c>
      <c r="V59" s="18">
        <v>148.30000000000001</v>
      </c>
      <c r="W59" s="18">
        <v>962</v>
      </c>
      <c r="X59" s="18">
        <v>61</v>
      </c>
      <c r="Y59" s="33">
        <v>3</v>
      </c>
      <c r="Z59" s="33">
        <v>55</v>
      </c>
      <c r="AA59" s="18">
        <v>26.4</v>
      </c>
      <c r="AB59" s="18">
        <v>0.8</v>
      </c>
      <c r="AC59" s="18">
        <v>26.3</v>
      </c>
      <c r="AD59" s="18">
        <v>0.7</v>
      </c>
      <c r="AE59" s="33">
        <v>23.2</v>
      </c>
      <c r="AF59" s="33">
        <v>3.5</v>
      </c>
      <c r="AG59" s="18">
        <v>0.350042939622841</v>
      </c>
      <c r="AH59" s="18">
        <v>35.004293962284102</v>
      </c>
      <c r="AI59" s="18">
        <v>0.17844849972083601</v>
      </c>
      <c r="AJ59" s="18">
        <v>0.47408788795243501</v>
      </c>
      <c r="AK59" s="18">
        <v>47.408788795243503</v>
      </c>
      <c r="AL59" s="18">
        <v>0.10008341143588199</v>
      </c>
      <c r="AM59" s="18">
        <v>0.175869172424724</v>
      </c>
      <c r="AN59" s="18">
        <v>17.586917242472399</v>
      </c>
      <c r="AO59" s="18">
        <v>0.11817681898746001</v>
      </c>
      <c r="AP59" s="18">
        <v>0.57525804409874703</v>
      </c>
      <c r="AQ59" s="18">
        <v>0.42474195590125297</v>
      </c>
      <c r="AR59" s="18">
        <v>6.6158115588716946</v>
      </c>
      <c r="AS59" s="18">
        <v>8.9602610823010203</v>
      </c>
      <c r="AT59" s="18">
        <v>15.576072641172715</v>
      </c>
      <c r="AU59" s="18">
        <v>82.41308275752759</v>
      </c>
      <c r="AV59" s="25">
        <v>2.7138980906482721E-3</v>
      </c>
      <c r="AW59" s="25">
        <v>4.5124929298605348E-3</v>
      </c>
      <c r="AX59" s="25">
        <v>1.4633376796946557E-3</v>
      </c>
      <c r="AY59" s="25">
        <v>8.8882047014266739E-3</v>
      </c>
      <c r="AZ59" s="25">
        <v>5.7087224837060312E-3</v>
      </c>
      <c r="BA59" s="25">
        <v>1.1915149811080109E-2</v>
      </c>
      <c r="BB59" s="25">
        <v>1.4833138497040243E-2</v>
      </c>
      <c r="BC59" s="25">
        <v>4.4635467629821575E-2</v>
      </c>
      <c r="BD59" s="25">
        <v>4.6647572515141789E-2</v>
      </c>
      <c r="BE59" s="25">
        <v>5.9482880970397521E-2</v>
      </c>
      <c r="BF59" s="25">
        <v>9.4467665785782001E-2</v>
      </c>
      <c r="BG59" s="25">
        <v>4.9413520968601007E-2</v>
      </c>
      <c r="BH59" s="25">
        <v>9.8398688679067897E-2</v>
      </c>
      <c r="BI59" s="25">
        <v>3.9560827011333538E-2</v>
      </c>
      <c r="BJ59" s="25">
        <v>0.16066862086119668</v>
      </c>
      <c r="BK59" s="25">
        <v>2.9020724618725156E-2</v>
      </c>
      <c r="BL59" s="25">
        <v>0.14072901539526281</v>
      </c>
      <c r="BM59" s="25">
        <v>2.7245377022490254E-2</v>
      </c>
      <c r="BN59" s="25">
        <v>0.12603346235934665</v>
      </c>
      <c r="BO59" s="25">
        <v>1.9635597200129855E-2</v>
      </c>
      <c r="BP59" s="25">
        <v>3.4133599933879544E-2</v>
      </c>
      <c r="BQ59" s="21"/>
      <c r="BR59" s="21"/>
      <c r="BS59" s="21"/>
      <c r="BT59" s="21"/>
      <c r="BU59" s="25">
        <v>0.67234941990527874</v>
      </c>
      <c r="BV59" s="53">
        <v>0</v>
      </c>
      <c r="BW59" s="25">
        <v>2.6286721865632106</v>
      </c>
      <c r="BX59" s="25">
        <v>0.55446011688582097</v>
      </c>
      <c r="BY59" s="25">
        <v>0.1333006021189547</v>
      </c>
      <c r="BZ59" s="25">
        <v>1.1778024339240853</v>
      </c>
      <c r="CA59" s="25">
        <v>9.9355652868066149E-2</v>
      </c>
      <c r="CB59" s="25">
        <v>0.24681666773166167</v>
      </c>
      <c r="CC59" s="25">
        <v>0.16536314504888719</v>
      </c>
      <c r="CD59" s="25">
        <v>0.63222444704496383</v>
      </c>
      <c r="CE59" s="25">
        <v>0.27182634285436374</v>
      </c>
      <c r="CF59" s="25">
        <v>0.5958012399136301</v>
      </c>
      <c r="CG59" s="25">
        <v>0.35852473059207596</v>
      </c>
      <c r="CH59" s="25">
        <v>1.4746130376302464</v>
      </c>
      <c r="CI59" s="25">
        <v>0.15285435488521812</v>
      </c>
      <c r="CJ59" s="25">
        <v>0.2025893078918756</v>
      </c>
      <c r="CK59" s="25">
        <v>1.1433060297729891E-2</v>
      </c>
      <c r="CL59" s="25">
        <v>2.7749730163364496E-2</v>
      </c>
      <c r="CM59" s="21"/>
      <c r="CN59" s="21"/>
      <c r="CO59" s="21">
        <v>2.6215994420024122E-3</v>
      </c>
      <c r="CP59" s="21">
        <v>4.5389578251283022E-3</v>
      </c>
      <c r="CQ59" s="21">
        <v>1.8858832922495513E-2</v>
      </c>
      <c r="CR59" s="21">
        <v>9.7941120186283939E-2</v>
      </c>
      <c r="CS59" s="21">
        <v>7.4514349330075669E-2</v>
      </c>
      <c r="CT59" s="21">
        <v>6.1769568466073253E-2</v>
      </c>
      <c r="CU59" s="21">
        <v>7.4954312361408426E-2</v>
      </c>
      <c r="CV59" s="21">
        <v>3.6721953670573605E-2</v>
      </c>
      <c r="CW59" s="21">
        <v>0.14528654781893954</v>
      </c>
      <c r="CX59" s="21">
        <v>2.7719247370646502E-2</v>
      </c>
      <c r="CY59" s="21">
        <v>8.2413934108260339E-2</v>
      </c>
      <c r="CZ59" s="21">
        <v>1.3101982936543745E-2</v>
      </c>
      <c r="DA59" s="21">
        <v>9.9010268354389613E-2</v>
      </c>
      <c r="DB59" s="21">
        <v>9.4364472800339064E-3</v>
      </c>
      <c r="DC59" s="21">
        <v>7.1638238622934683E-2</v>
      </c>
      <c r="DD59" s="21">
        <v>5.899274695247112E-3</v>
      </c>
      <c r="DE59" s="21">
        <v>2.1211672283168073E-2</v>
      </c>
      <c r="DF59" s="51">
        <v>0</v>
      </c>
      <c r="DG59" s="21">
        <v>6.3563088897170125E-3</v>
      </c>
      <c r="DH59" s="51">
        <v>0</v>
      </c>
      <c r="DI59" s="21">
        <v>0.67542591308143252</v>
      </c>
      <c r="DJ59" s="21">
        <v>2.8235654613741406</v>
      </c>
      <c r="DK59" s="21">
        <v>0.30906812717029442</v>
      </c>
      <c r="DL59" s="21">
        <v>4.1804221702013944</v>
      </c>
      <c r="DM59" s="21">
        <v>0.45758997572400173</v>
      </c>
      <c r="DN59" s="21">
        <v>4.123005121375364</v>
      </c>
      <c r="DO59" s="21">
        <v>3.6480362650177809</v>
      </c>
      <c r="DP59" s="21">
        <v>7.4327515399675583</v>
      </c>
      <c r="DQ59" s="21">
        <v>3.4022038243472559E-2</v>
      </c>
      <c r="DR59" s="21">
        <v>1.0843985884278512E-2</v>
      </c>
      <c r="DS59" s="21">
        <v>6.2647022130386129E-2</v>
      </c>
      <c r="DT59" s="21">
        <v>0.13803734320309047</v>
      </c>
      <c r="DU59" s="21">
        <v>5.7827972892918154E-2</v>
      </c>
      <c r="DV59" s="24">
        <v>0.23470640357694916</v>
      </c>
      <c r="DW59" s="24">
        <v>6.8671958777196673E-2</v>
      </c>
      <c r="DX59" s="24">
        <v>0.31873416303501539</v>
      </c>
      <c r="DY59" s="24">
        <v>0.92307616429974637</v>
      </c>
      <c r="DZ59" s="24">
        <v>0.41892991817321118</v>
      </c>
      <c r="EA59" s="24">
        <v>0.28815385192974841</v>
      </c>
      <c r="EB59" s="24">
        <v>5.0371236259291553E-2</v>
      </c>
      <c r="EC59" s="24">
        <v>9.2751878358615938E-2</v>
      </c>
      <c r="ED59" s="24">
        <v>0.20437081333367207</v>
      </c>
      <c r="EE59" s="24">
        <v>0.34749392795157957</v>
      </c>
      <c r="EF59" s="21">
        <v>1</v>
      </c>
      <c r="EG59" s="21">
        <v>1.48</v>
      </c>
      <c r="EH59" s="21">
        <v>1.29</v>
      </c>
      <c r="EI59" s="21">
        <v>1.33</v>
      </c>
      <c r="EJ59" s="21">
        <v>0.95</v>
      </c>
      <c r="EK59" s="21">
        <v>0.35</v>
      </c>
      <c r="EL59" s="21">
        <v>6.3999999999999995</v>
      </c>
      <c r="EM59" s="21">
        <v>2.6300000000000003</v>
      </c>
      <c r="EN59" s="21">
        <v>2.56</v>
      </c>
      <c r="EO59" s="21">
        <v>1.7</v>
      </c>
      <c r="EP59" s="21">
        <v>0.91</v>
      </c>
      <c r="EQ59" s="21">
        <v>5.17</v>
      </c>
      <c r="ER59" s="21">
        <v>1.1299999999999999</v>
      </c>
      <c r="ES59" s="21">
        <v>0.72</v>
      </c>
      <c r="ET59" s="21">
        <v>0.45</v>
      </c>
      <c r="EU59" s="21">
        <v>2.2999999999999998</v>
      </c>
      <c r="EV59" s="21">
        <v>0.18</v>
      </c>
      <c r="EW59" s="21">
        <v>0.47</v>
      </c>
      <c r="EX59" s="21">
        <v>0.64999999999999991</v>
      </c>
      <c r="EY59" s="21">
        <v>8.1199999999999992</v>
      </c>
      <c r="EZ59" s="21">
        <v>0.28626692456479691</v>
      </c>
      <c r="FA59" s="21">
        <v>0.6640625</v>
      </c>
      <c r="FB59" s="21">
        <v>0.63716814159292035</v>
      </c>
      <c r="FC59" s="21">
        <v>3.9982589671298117</v>
      </c>
      <c r="FD59" s="21">
        <v>0.19937662713490234</v>
      </c>
      <c r="FE59" s="21">
        <v>6.259569233910614E-2</v>
      </c>
      <c r="FF59" s="21">
        <v>8.8291262300195256E-3</v>
      </c>
      <c r="FG59" s="21">
        <v>0.1473015875982247</v>
      </c>
      <c r="FH59" s="21">
        <v>0.69527573782732432</v>
      </c>
      <c r="FI59" s="21">
        <v>0.59082743681956007</v>
      </c>
      <c r="FJ59" s="21">
        <v>8.3837375384776799E-2</v>
      </c>
      <c r="FK59" s="21">
        <v>0.24284037559809549</v>
      </c>
      <c r="FL59" s="25">
        <v>2.0308839589320096</v>
      </c>
      <c r="FM59" s="69" t="s">
        <v>8</v>
      </c>
      <c r="FN59" s="70" t="s">
        <v>398</v>
      </c>
      <c r="FO59" s="70" t="s">
        <v>398</v>
      </c>
      <c r="FP59" s="70" t="s">
        <v>398</v>
      </c>
      <c r="FQ59" s="70" t="s">
        <v>426</v>
      </c>
      <c r="FR59" s="70" t="s">
        <v>638</v>
      </c>
      <c r="FS59" s="45"/>
    </row>
    <row r="60" spans="1:175" s="23" customFormat="1" ht="12.75" customHeight="1" x14ac:dyDescent="0.25">
      <c r="A60" s="7" t="s">
        <v>238</v>
      </c>
      <c r="B60" s="28" t="s">
        <v>6</v>
      </c>
      <c r="C60" s="13" t="s">
        <v>85</v>
      </c>
      <c r="D60" s="28">
        <v>2008</v>
      </c>
      <c r="E60" s="13" t="s">
        <v>285</v>
      </c>
      <c r="F60" s="28"/>
      <c r="G60" s="18">
        <v>76.398200000000003</v>
      </c>
      <c r="H60" s="18">
        <v>125.47280000000001</v>
      </c>
      <c r="I60" s="15">
        <v>1</v>
      </c>
      <c r="J60" s="15">
        <v>50</v>
      </c>
      <c r="K60" s="16">
        <v>290.915490288</v>
      </c>
      <c r="L60" s="17">
        <v>504.84462100000002</v>
      </c>
      <c r="M60" s="17">
        <v>1368.8842259999999</v>
      </c>
      <c r="N60" s="14">
        <v>0.4</v>
      </c>
      <c r="O60" s="14">
        <v>0.06</v>
      </c>
      <c r="P60" s="14">
        <v>6.666666666666667</v>
      </c>
      <c r="Q60" s="35">
        <v>11.836399999999999</v>
      </c>
      <c r="R60" s="19">
        <v>-24.3</v>
      </c>
      <c r="S60" s="20">
        <v>-433.08148296119464</v>
      </c>
      <c r="T60" s="22" t="s">
        <v>112</v>
      </c>
      <c r="U60" s="14">
        <v>197.5</v>
      </c>
      <c r="V60" s="14">
        <v>148.30000000000001</v>
      </c>
      <c r="W60" s="14">
        <v>962</v>
      </c>
      <c r="X60" s="14">
        <v>61</v>
      </c>
      <c r="Y60" s="33">
        <v>3</v>
      </c>
      <c r="Z60" s="33">
        <v>55</v>
      </c>
      <c r="AA60" s="14">
        <v>26.4</v>
      </c>
      <c r="AB60" s="14">
        <v>0.8</v>
      </c>
      <c r="AC60" s="14">
        <v>26.3</v>
      </c>
      <c r="AD60" s="14">
        <v>0.7</v>
      </c>
      <c r="AE60" s="33">
        <v>23.2</v>
      </c>
      <c r="AF60" s="33">
        <v>3.5</v>
      </c>
      <c r="AG60" s="14">
        <v>0.24963806977907299</v>
      </c>
      <c r="AH60" s="14">
        <v>24.9638069779073</v>
      </c>
      <c r="AI60" s="14">
        <v>0.16540535792379901</v>
      </c>
      <c r="AJ60" s="14">
        <v>0.38076819676983598</v>
      </c>
      <c r="AK60" s="14">
        <v>38.076819676983597</v>
      </c>
      <c r="AL60" s="14">
        <v>8.4388215398200295E-2</v>
      </c>
      <c r="AM60" s="14">
        <v>0.36959373345108798</v>
      </c>
      <c r="AN60" s="18">
        <v>36.959373345108801</v>
      </c>
      <c r="AO60" s="14">
        <v>0.11326776866871099</v>
      </c>
      <c r="AP60" s="14">
        <v>0.60400446025752619</v>
      </c>
      <c r="AQ60" s="14">
        <v>0.39599553974247381</v>
      </c>
      <c r="AR60" s="14">
        <v>0.99855227911629196</v>
      </c>
      <c r="AS60" s="14">
        <v>1.5230727870793439</v>
      </c>
      <c r="AT60" s="14">
        <v>2.5216250661956359</v>
      </c>
      <c r="AU60" s="14">
        <v>63.0406266548909</v>
      </c>
      <c r="AV60" s="22"/>
      <c r="AW60" s="21"/>
      <c r="AX60" s="21"/>
      <c r="AY60" s="21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1"/>
      <c r="BT60" s="21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51">
        <v>0</v>
      </c>
      <c r="DI60" s="22"/>
      <c r="DJ60" s="22"/>
      <c r="DK60" s="22"/>
      <c r="DL60" s="22"/>
      <c r="DM60" s="22"/>
      <c r="DN60" s="22"/>
      <c r="DO60" s="22"/>
      <c r="DP60" s="22"/>
      <c r="DQ60" s="21"/>
      <c r="DR60" s="21"/>
      <c r="DS60" s="21"/>
      <c r="DT60" s="21"/>
      <c r="DU60" s="21"/>
      <c r="DV60" s="24"/>
      <c r="EF60" s="22">
        <v>0.55000000000000004</v>
      </c>
      <c r="EG60" s="22">
        <v>0.28999999999999998</v>
      </c>
      <c r="EH60" s="22">
        <v>0.26</v>
      </c>
      <c r="EI60" s="22">
        <v>1.2</v>
      </c>
      <c r="EJ60" s="22">
        <v>0.64</v>
      </c>
      <c r="EK60" s="22">
        <v>0.08</v>
      </c>
      <c r="EL60" s="22">
        <v>3.02</v>
      </c>
      <c r="EM60" s="22">
        <v>1.92</v>
      </c>
      <c r="EN60" s="22">
        <v>0.24</v>
      </c>
      <c r="EO60" s="22">
        <v>0.25</v>
      </c>
      <c r="EP60" s="22">
        <v>0.09</v>
      </c>
      <c r="EQ60" s="22">
        <v>0.57999999999999996</v>
      </c>
      <c r="ER60" s="22">
        <v>0.13</v>
      </c>
      <c r="ES60" s="22">
        <v>7.0000000000000007E-2</v>
      </c>
      <c r="ET60" s="22">
        <v>0.05</v>
      </c>
      <c r="EU60" s="22">
        <v>0.25</v>
      </c>
      <c r="EV60" s="22">
        <v>0.04</v>
      </c>
      <c r="EW60" s="22">
        <v>0.06</v>
      </c>
      <c r="EX60" s="22">
        <v>0.1</v>
      </c>
      <c r="EY60" s="22">
        <v>0.92999999999999994</v>
      </c>
      <c r="EZ60" s="22">
        <v>0.5</v>
      </c>
      <c r="FA60" s="22">
        <v>1.0416666666666667</v>
      </c>
      <c r="FB60" s="22">
        <v>0.53846153846153855</v>
      </c>
      <c r="FC60" s="22">
        <v>5.7790960921069878</v>
      </c>
      <c r="FD60" s="25">
        <v>1.8156861568473185E-2</v>
      </c>
      <c r="FE60" s="53">
        <v>0</v>
      </c>
      <c r="FF60" s="53">
        <v>0</v>
      </c>
      <c r="FG60" s="25">
        <v>1.1459455574269341E-2</v>
      </c>
      <c r="FH60" s="25">
        <v>5.747161024549334E-2</v>
      </c>
      <c r="FI60" s="25">
        <v>4.1035725418971755E-2</v>
      </c>
      <c r="FJ60" s="25">
        <v>8.5983795399929737E-3</v>
      </c>
      <c r="FK60" s="25">
        <v>2.4202787932251325E-2</v>
      </c>
      <c r="FL60" s="25">
        <v>0.16092482027945193</v>
      </c>
      <c r="FM60" s="69" t="s">
        <v>238</v>
      </c>
      <c r="FN60" s="70" t="s">
        <v>402</v>
      </c>
      <c r="FO60" s="70" t="s">
        <v>402</v>
      </c>
      <c r="FP60" s="70" t="s">
        <v>403</v>
      </c>
      <c r="FQ60" s="70" t="s">
        <v>392</v>
      </c>
      <c r="FR60" s="70"/>
      <c r="FS60" s="45"/>
    </row>
    <row r="61" spans="1:175" s="47" customFormat="1" ht="12.75" customHeight="1" x14ac:dyDescent="0.25">
      <c r="A61" s="7" t="s">
        <v>9</v>
      </c>
      <c r="B61" s="28" t="s">
        <v>6</v>
      </c>
      <c r="C61" s="28" t="s">
        <v>85</v>
      </c>
      <c r="D61" s="28">
        <v>2008</v>
      </c>
      <c r="E61" s="28" t="s">
        <v>285</v>
      </c>
      <c r="F61" s="28"/>
      <c r="G61" s="18">
        <v>71.63</v>
      </c>
      <c r="H61" s="18">
        <v>130.05000000000001</v>
      </c>
      <c r="I61" s="19">
        <v>1</v>
      </c>
      <c r="J61" s="19">
        <v>7</v>
      </c>
      <c r="K61" s="16">
        <v>18.308076083300001</v>
      </c>
      <c r="L61" s="17">
        <v>52.221387999999997</v>
      </c>
      <c r="M61" s="17">
        <v>1176.6127349999999</v>
      </c>
      <c r="N61" s="18">
        <v>1.9100000000000001</v>
      </c>
      <c r="O61" s="39"/>
      <c r="P61" s="18"/>
      <c r="Q61" s="18">
        <v>11.4</v>
      </c>
      <c r="R61" s="19">
        <v>-26.17</v>
      </c>
      <c r="S61" s="31">
        <v>-504.38935410756613</v>
      </c>
      <c r="T61" s="21" t="s">
        <v>98</v>
      </c>
      <c r="U61" s="18">
        <v>197.5</v>
      </c>
      <c r="V61" s="18">
        <v>148.30000000000001</v>
      </c>
      <c r="W61" s="18">
        <v>962</v>
      </c>
      <c r="X61" s="18">
        <v>61</v>
      </c>
      <c r="Y61" s="33">
        <v>3</v>
      </c>
      <c r="Z61" s="33">
        <v>55</v>
      </c>
      <c r="AA61" s="18">
        <v>26.4</v>
      </c>
      <c r="AB61" s="18">
        <v>0.8</v>
      </c>
      <c r="AC61" s="18">
        <v>26.3</v>
      </c>
      <c r="AD61" s="18">
        <v>0.7</v>
      </c>
      <c r="AE61" s="33">
        <v>23.2</v>
      </c>
      <c r="AF61" s="33">
        <v>3.5</v>
      </c>
      <c r="AG61" s="18">
        <v>0.40022335407204501</v>
      </c>
      <c r="AH61" s="18">
        <v>40.022335407204501</v>
      </c>
      <c r="AI61" s="18">
        <v>0.190627247704973</v>
      </c>
      <c r="AJ61" s="18">
        <v>0.42325820787055002</v>
      </c>
      <c r="AK61" s="18">
        <v>42.325820787055001</v>
      </c>
      <c r="AL61" s="18">
        <v>0.104232017657611</v>
      </c>
      <c r="AM61" s="18">
        <v>0.176518438057406</v>
      </c>
      <c r="AN61" s="18">
        <v>17.651843805740601</v>
      </c>
      <c r="AO61" s="18">
        <v>0.12854307927386399</v>
      </c>
      <c r="AP61" s="18">
        <v>0.51398625959770472</v>
      </c>
      <c r="AQ61" s="18">
        <v>0.48601374040229528</v>
      </c>
      <c r="AR61" s="18">
        <v>7.6442660627760599</v>
      </c>
      <c r="AS61" s="18">
        <v>8.0842317703275057</v>
      </c>
      <c r="AT61" s="18">
        <v>15.728497833103566</v>
      </c>
      <c r="AU61" s="18">
        <v>82.348156194259502</v>
      </c>
      <c r="AV61" s="25"/>
      <c r="AW61" s="25">
        <v>2.8301591223156126E-3</v>
      </c>
      <c r="AX61" s="25">
        <v>2.396147781945752E-3</v>
      </c>
      <c r="AY61" s="25">
        <v>4.5364798852904915E-3</v>
      </c>
      <c r="AZ61" s="25">
        <v>5.540264373774949E-3</v>
      </c>
      <c r="BA61" s="25">
        <v>6.4849687181878285E-3</v>
      </c>
      <c r="BB61" s="25">
        <v>9.9280079184998257E-3</v>
      </c>
      <c r="BC61" s="25">
        <v>2.4145209638723478E-2</v>
      </c>
      <c r="BD61" s="25">
        <v>3.3468378647197185E-2</v>
      </c>
      <c r="BE61" s="25">
        <v>3.3011079835052207E-2</v>
      </c>
      <c r="BF61" s="25">
        <v>6.9997505279923378E-2</v>
      </c>
      <c r="BG61" s="25">
        <v>2.7295062431137843E-2</v>
      </c>
      <c r="BH61" s="25">
        <v>7.7071312998683639E-2</v>
      </c>
      <c r="BI61" s="25">
        <v>1.8894960925569169E-2</v>
      </c>
      <c r="BJ61" s="25">
        <v>0.16159605068396996</v>
      </c>
      <c r="BK61" s="25">
        <v>1.6169673463405934E-2</v>
      </c>
      <c r="BL61" s="25">
        <v>0.12489718535803213</v>
      </c>
      <c r="BM61" s="25">
        <v>1.2803475003944095E-2</v>
      </c>
      <c r="BN61" s="25">
        <v>0.10007893866950943</v>
      </c>
      <c r="BO61" s="25">
        <v>3.6734039274779768E-3</v>
      </c>
      <c r="BP61" s="25">
        <v>2.0534096257402976E-2</v>
      </c>
      <c r="BQ61" s="21"/>
      <c r="BR61" s="21"/>
      <c r="BS61" s="21"/>
      <c r="BT61" s="21"/>
      <c r="BU61" s="25">
        <v>0.46531518657612736</v>
      </c>
      <c r="BV61" s="53">
        <v>0</v>
      </c>
      <c r="BW61" s="25">
        <v>1.8721336594980327</v>
      </c>
      <c r="BX61" s="25">
        <v>0.9063726983828394</v>
      </c>
      <c r="BY61" s="25">
        <v>4.636773807693597E-2</v>
      </c>
      <c r="BZ61" s="25">
        <v>0.69127976890856258</v>
      </c>
      <c r="CA61" s="25">
        <v>4.4552855151391325E-2</v>
      </c>
      <c r="CB61" s="25">
        <v>0.29778195735019891</v>
      </c>
      <c r="CC61" s="25">
        <v>0.18400407885514805</v>
      </c>
      <c r="CD61" s="25">
        <v>1.617075593377848</v>
      </c>
      <c r="CE61" s="25">
        <v>0.58825562755575922</v>
      </c>
      <c r="CF61" s="25">
        <v>1.7109121320869007</v>
      </c>
      <c r="CG61" s="25">
        <v>0.66352479152421873</v>
      </c>
      <c r="CH61" s="25">
        <v>3.6976733020150223</v>
      </c>
      <c r="CI61" s="25">
        <v>0.11902129907993735</v>
      </c>
      <c r="CJ61" s="25">
        <v>0.54197918980789039</v>
      </c>
      <c r="CK61" s="25">
        <v>2.0387474968505525E-2</v>
      </c>
      <c r="CL61" s="25">
        <v>0.12072562430513761</v>
      </c>
      <c r="CM61" s="21"/>
      <c r="CN61" s="21"/>
      <c r="CO61" s="21">
        <v>1.541433165913924E-4</v>
      </c>
      <c r="CP61" s="21">
        <v>4.7281749726234132E-3</v>
      </c>
      <c r="CQ61" s="21">
        <v>1.6831393012934185E-2</v>
      </c>
      <c r="CR61" s="21">
        <v>8.7208528829928592E-2</v>
      </c>
      <c r="CS61" s="21">
        <v>1.7644421766609852E-2</v>
      </c>
      <c r="CT61" s="21">
        <v>4.2335910075084131E-2</v>
      </c>
      <c r="CU61" s="21">
        <v>0.10619513035482682</v>
      </c>
      <c r="CV61" s="21">
        <v>4.4521280487791602E-2</v>
      </c>
      <c r="CW61" s="21">
        <v>0.25856136297210131</v>
      </c>
      <c r="CX61" s="21">
        <v>3.3797214811120267E-2</v>
      </c>
      <c r="CY61" s="21">
        <v>0.13100970083167698</v>
      </c>
      <c r="CZ61" s="21">
        <v>1.8447723870315649E-2</v>
      </c>
      <c r="DA61" s="21">
        <v>0.14233779960075452</v>
      </c>
      <c r="DB61" s="21">
        <v>1.2047739739607492E-2</v>
      </c>
      <c r="DC61" s="21">
        <v>0.10499303288254276</v>
      </c>
      <c r="DD61" s="21">
        <v>9.2152582953941905E-3</v>
      </c>
      <c r="DE61" s="21">
        <v>3.4431776528514861E-2</v>
      </c>
      <c r="DF61" s="21">
        <v>2.5012977724879742E-3</v>
      </c>
      <c r="DG61" s="21">
        <v>1.1084635684567983E-2</v>
      </c>
      <c r="DH61" s="51">
        <v>0</v>
      </c>
      <c r="DI61" s="21">
        <v>0.53571909728799527</v>
      </c>
      <c r="DJ61" s="21">
        <v>6.8742238137876139</v>
      </c>
      <c r="DK61" s="21">
        <v>0.46606896520586244</v>
      </c>
      <c r="DL61" s="21">
        <v>12.831769202530641</v>
      </c>
      <c r="DM61" s="21">
        <v>0.8699875878333867</v>
      </c>
      <c r="DN61" s="21">
        <v>7.7677345593384972</v>
      </c>
      <c r="DO61" s="21">
        <v>5.9627433031418144</v>
      </c>
      <c r="DP61" s="21">
        <v>7.8087654853411061</v>
      </c>
      <c r="DQ61" s="21">
        <v>0.11167845414332368</v>
      </c>
      <c r="DR61" s="21">
        <v>2.3260902427806755E-2</v>
      </c>
      <c r="DS61" s="21">
        <v>8.5572296916340398E-2</v>
      </c>
      <c r="DT61" s="21">
        <v>0.48772079824841208</v>
      </c>
      <c r="DU61" s="21">
        <v>0.10060030946902036</v>
      </c>
      <c r="DV61" s="24">
        <v>0.68497154930807613</v>
      </c>
      <c r="DW61" s="24">
        <v>0.12386121189682711</v>
      </c>
      <c r="DX61" s="24">
        <v>0.20828460248880809</v>
      </c>
      <c r="DY61" s="24">
        <v>1.1756177302027089</v>
      </c>
      <c r="DZ61" s="24">
        <v>0.20626618719216758</v>
      </c>
      <c r="EA61" s="24">
        <v>0.17547797159515752</v>
      </c>
      <c r="EB61" s="24">
        <v>0.20846457538788629</v>
      </c>
      <c r="EC61" s="24">
        <v>0.15973351958057583</v>
      </c>
      <c r="ED61" s="24">
        <v>0.91040397984210752</v>
      </c>
      <c r="EE61" s="24">
        <v>1.2786020748105695</v>
      </c>
      <c r="EF61" s="21">
        <v>0.53</v>
      </c>
      <c r="EG61" s="21">
        <v>1.07</v>
      </c>
      <c r="EH61" s="21">
        <v>0.35</v>
      </c>
      <c r="EI61" s="21">
        <v>1.21</v>
      </c>
      <c r="EJ61" s="21">
        <v>2.39</v>
      </c>
      <c r="EK61" s="21">
        <v>0.47</v>
      </c>
      <c r="EL61" s="21">
        <v>6.0200000000000005</v>
      </c>
      <c r="EM61" s="21">
        <v>4.07</v>
      </c>
      <c r="EN61" s="21">
        <v>5.51</v>
      </c>
      <c r="EO61" s="21">
        <v>2.75</v>
      </c>
      <c r="EP61" s="21">
        <v>1.59</v>
      </c>
      <c r="EQ61" s="21">
        <v>9.85</v>
      </c>
      <c r="ER61" s="21">
        <v>3.46</v>
      </c>
      <c r="ES61" s="21">
        <v>1.99</v>
      </c>
      <c r="ET61" s="21">
        <v>1.06</v>
      </c>
      <c r="EU61" s="21">
        <v>6.51</v>
      </c>
      <c r="EV61" s="21">
        <v>0.91</v>
      </c>
      <c r="EW61" s="21">
        <v>3.18</v>
      </c>
      <c r="EX61" s="21">
        <v>4.09</v>
      </c>
      <c r="EY61" s="21">
        <v>20.45</v>
      </c>
      <c r="EZ61" s="21">
        <v>0.1086294416243655</v>
      </c>
      <c r="FA61" s="21">
        <v>0.49909255898366606</v>
      </c>
      <c r="FB61" s="21">
        <v>0.57514450867052025</v>
      </c>
      <c r="FC61" s="21">
        <v>3.8259334303423249</v>
      </c>
      <c r="FD61" s="21">
        <v>0.53994616912439319</v>
      </c>
      <c r="FE61" s="21">
        <v>0.20645902133104405</v>
      </c>
      <c r="FF61" s="21">
        <v>6.3603628960234332E-2</v>
      </c>
      <c r="FG61" s="21">
        <v>0.29313530090664641</v>
      </c>
      <c r="FH61" s="21">
        <v>2.0709981620531943</v>
      </c>
      <c r="FI61" s="21">
        <v>1.4070969149088772</v>
      </c>
      <c r="FJ61" s="21">
        <v>0.19488119171125137</v>
      </c>
      <c r="FK61" s="21">
        <v>0.56898045301515154</v>
      </c>
      <c r="FL61" s="25">
        <v>5.3451008420107922</v>
      </c>
      <c r="FM61" s="69" t="s">
        <v>9</v>
      </c>
      <c r="FN61" s="70" t="s">
        <v>398</v>
      </c>
      <c r="FO61" s="70" t="s">
        <v>398</v>
      </c>
      <c r="FP61" s="70" t="s">
        <v>398</v>
      </c>
      <c r="FQ61" s="70" t="s">
        <v>400</v>
      </c>
      <c r="FR61" s="70" t="s">
        <v>638</v>
      </c>
      <c r="FS61" s="45"/>
    </row>
    <row r="62" spans="1:175" s="23" customFormat="1" ht="12.6" customHeight="1" x14ac:dyDescent="0.25">
      <c r="A62" s="7" t="s">
        <v>239</v>
      </c>
      <c r="B62" s="28" t="s">
        <v>6</v>
      </c>
      <c r="C62" s="13" t="s">
        <v>85</v>
      </c>
      <c r="D62" s="28">
        <v>2008</v>
      </c>
      <c r="E62" s="13" t="s">
        <v>285</v>
      </c>
      <c r="F62" s="28"/>
      <c r="G62" s="35">
        <v>71.628</v>
      </c>
      <c r="H62" s="35">
        <v>130.054</v>
      </c>
      <c r="I62" s="15">
        <v>1</v>
      </c>
      <c r="J62" s="19">
        <v>11</v>
      </c>
      <c r="K62" s="16">
        <v>18.538801910299998</v>
      </c>
      <c r="L62" s="17">
        <v>52.486119000000002</v>
      </c>
      <c r="M62" s="17">
        <v>1176.488155</v>
      </c>
      <c r="N62" s="18">
        <v>2.6</v>
      </c>
      <c r="O62" s="40"/>
      <c r="P62" s="14"/>
      <c r="Q62" s="35"/>
      <c r="R62" s="19"/>
      <c r="S62" s="31">
        <v>-431.33916448184999</v>
      </c>
      <c r="T62" s="21" t="s">
        <v>138</v>
      </c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4"/>
      <c r="AQ62" s="14"/>
      <c r="AR62" s="14"/>
      <c r="AS62" s="14"/>
      <c r="AT62" s="14"/>
      <c r="AU62" s="14"/>
      <c r="AV62" s="22"/>
      <c r="AW62" s="21"/>
      <c r="AX62" s="21"/>
      <c r="AY62" s="21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2"/>
      <c r="DJ62" s="22"/>
      <c r="DK62" s="22"/>
      <c r="DL62" s="22"/>
      <c r="DM62" s="22"/>
      <c r="DN62" s="22"/>
      <c r="DO62" s="22"/>
      <c r="DP62" s="22"/>
      <c r="DQ62" s="24"/>
      <c r="DR62" s="24"/>
      <c r="DS62" s="24"/>
      <c r="DT62" s="24"/>
      <c r="DU62" s="24"/>
      <c r="DV62" s="24"/>
      <c r="EF62" s="22">
        <v>0.37</v>
      </c>
      <c r="EG62" s="22">
        <v>1.01</v>
      </c>
      <c r="EH62" s="22">
        <v>0.32</v>
      </c>
      <c r="EI62" s="22">
        <v>1.23</v>
      </c>
      <c r="EJ62" s="22">
        <v>2.25</v>
      </c>
      <c r="EK62" s="22">
        <v>0.48</v>
      </c>
      <c r="EL62" s="22">
        <v>5.66</v>
      </c>
      <c r="EM62" s="22">
        <v>3.96</v>
      </c>
      <c r="EN62" s="22">
        <v>4.54</v>
      </c>
      <c r="EO62" s="22">
        <v>2.52</v>
      </c>
      <c r="EP62" s="22">
        <v>1.96</v>
      </c>
      <c r="EQ62" s="22">
        <v>9.02</v>
      </c>
      <c r="ER62" s="22">
        <v>3.14</v>
      </c>
      <c r="ES62" s="22">
        <v>1.0900000000000001</v>
      </c>
      <c r="ET62" s="22">
        <v>1.33</v>
      </c>
      <c r="EU62" s="22">
        <v>5.5600000000000005</v>
      </c>
      <c r="EV62" s="22">
        <v>0.99</v>
      </c>
      <c r="EW62" s="22">
        <v>1.76</v>
      </c>
      <c r="EX62" s="22">
        <v>2.75</v>
      </c>
      <c r="EY62" s="22">
        <v>17.329999999999998</v>
      </c>
      <c r="EZ62" s="22">
        <v>0.11197339246119735</v>
      </c>
      <c r="FA62" s="22">
        <v>0.55506607929515417</v>
      </c>
      <c r="FB62" s="22">
        <v>0.34713375796178347</v>
      </c>
      <c r="FC62" s="22">
        <v>5.76959611387782</v>
      </c>
      <c r="FD62" s="25">
        <v>0.10777277320929669</v>
      </c>
      <c r="FE62" s="53">
        <v>0</v>
      </c>
      <c r="FF62" s="53">
        <v>0</v>
      </c>
      <c r="FG62" s="25">
        <v>0.19953701544314831</v>
      </c>
      <c r="FH62" s="25">
        <v>1.3071298232293471</v>
      </c>
      <c r="FI62" s="25">
        <v>0.90980848441527917</v>
      </c>
      <c r="FJ62" s="25">
        <v>0.11355034409711678</v>
      </c>
      <c r="FK62" s="25">
        <v>0.3658780142393554</v>
      </c>
      <c r="FL62" s="25">
        <v>3.0036764546335433</v>
      </c>
      <c r="FM62" s="62" t="s">
        <v>239</v>
      </c>
      <c r="FN62" s="63" t="s">
        <v>402</v>
      </c>
      <c r="FO62" s="63"/>
      <c r="FP62" s="63" t="s">
        <v>403</v>
      </c>
      <c r="FQ62" s="63" t="s">
        <v>392</v>
      </c>
      <c r="FR62" s="63"/>
      <c r="FS62" s="45"/>
    </row>
    <row r="63" spans="1:175" s="23" customFormat="1" ht="12.75" customHeight="1" x14ac:dyDescent="0.25">
      <c r="A63" s="7" t="s">
        <v>240</v>
      </c>
      <c r="B63" s="28" t="s">
        <v>6</v>
      </c>
      <c r="C63" s="13" t="s">
        <v>85</v>
      </c>
      <c r="D63" s="28">
        <v>2008</v>
      </c>
      <c r="E63" s="13" t="s">
        <v>285</v>
      </c>
      <c r="F63" s="28"/>
      <c r="G63" s="18">
        <v>71.63</v>
      </c>
      <c r="H63" s="18">
        <v>130.191</v>
      </c>
      <c r="I63" s="15">
        <v>1</v>
      </c>
      <c r="J63" s="15">
        <v>10</v>
      </c>
      <c r="K63" s="16">
        <v>22.856942713199999</v>
      </c>
      <c r="L63" s="17">
        <v>55.447802000000003</v>
      </c>
      <c r="M63" s="17">
        <v>1171.6220129999999</v>
      </c>
      <c r="N63" s="14">
        <v>1.35</v>
      </c>
      <c r="O63" s="40"/>
      <c r="P63" s="14"/>
      <c r="Q63" s="35">
        <v>12.090080971659875</v>
      </c>
      <c r="R63" s="19"/>
      <c r="S63" s="20">
        <v>-459.89263067971501</v>
      </c>
      <c r="T63" s="22" t="s">
        <v>139</v>
      </c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4"/>
      <c r="AQ63" s="14"/>
      <c r="AR63" s="14"/>
      <c r="AS63" s="14"/>
      <c r="AT63" s="14"/>
      <c r="AU63" s="14"/>
      <c r="AV63" s="22"/>
      <c r="AW63" s="21"/>
      <c r="AX63" s="21"/>
      <c r="AY63" s="21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2"/>
      <c r="DJ63" s="22"/>
      <c r="DK63" s="22"/>
      <c r="DL63" s="22"/>
      <c r="DM63" s="22"/>
      <c r="DN63" s="22"/>
      <c r="DO63" s="22"/>
      <c r="DP63" s="22"/>
      <c r="DQ63" s="24"/>
      <c r="DR63" s="24"/>
      <c r="DS63" s="24"/>
      <c r="DT63" s="24"/>
      <c r="DU63" s="24"/>
      <c r="DV63" s="24"/>
      <c r="EF63" s="22">
        <v>0.42</v>
      </c>
      <c r="EG63" s="22">
        <v>0.99</v>
      </c>
      <c r="EH63" s="22">
        <v>0.34</v>
      </c>
      <c r="EI63" s="22">
        <v>1.1499999999999999</v>
      </c>
      <c r="EJ63" s="22">
        <v>1.88</v>
      </c>
      <c r="EK63" s="22">
        <v>0.43</v>
      </c>
      <c r="EL63" s="22">
        <v>5.2099999999999991</v>
      </c>
      <c r="EM63" s="22">
        <v>3.46</v>
      </c>
      <c r="EN63" s="22">
        <v>4.6100000000000003</v>
      </c>
      <c r="EO63" s="22">
        <v>2.46</v>
      </c>
      <c r="EP63" s="22">
        <v>1.73</v>
      </c>
      <c r="EQ63" s="22">
        <v>8.8000000000000007</v>
      </c>
      <c r="ER63" s="22">
        <v>2.76</v>
      </c>
      <c r="ES63" s="22">
        <v>0.93</v>
      </c>
      <c r="ET63" s="22">
        <v>1.01</v>
      </c>
      <c r="EU63" s="22">
        <v>4.7</v>
      </c>
      <c r="EV63" s="22">
        <v>0.94</v>
      </c>
      <c r="EW63" s="22">
        <v>1.48</v>
      </c>
      <c r="EX63" s="22">
        <v>2.42</v>
      </c>
      <c r="EY63" s="22">
        <v>15.92</v>
      </c>
      <c r="EZ63" s="22">
        <v>0.11249999999999999</v>
      </c>
      <c r="FA63" s="22">
        <v>0.53362255965292837</v>
      </c>
      <c r="FB63" s="22">
        <v>0.33695652173913049</v>
      </c>
      <c r="FC63" s="22">
        <v>4.9187794812281984</v>
      </c>
      <c r="FD63" s="25">
        <v>0.11673985790240324</v>
      </c>
      <c r="FE63" s="53">
        <v>0</v>
      </c>
      <c r="FF63" s="53">
        <v>0</v>
      </c>
      <c r="FG63" s="25">
        <v>0.21017155343772462</v>
      </c>
      <c r="FH63" s="25">
        <v>1.4248163114096954</v>
      </c>
      <c r="FI63" s="25">
        <v>0.91413216142263631</v>
      </c>
      <c r="FJ63" s="25">
        <v>0.12840508029531783</v>
      </c>
      <c r="FK63" s="25">
        <v>0.44231029993599347</v>
      </c>
      <c r="FL63" s="25">
        <v>3.2365752644037711</v>
      </c>
      <c r="FM63" s="69" t="s">
        <v>240</v>
      </c>
      <c r="FN63" s="70" t="s">
        <v>402</v>
      </c>
      <c r="FO63" s="70"/>
      <c r="FP63" s="70" t="s">
        <v>403</v>
      </c>
      <c r="FQ63" s="70" t="s">
        <v>392</v>
      </c>
      <c r="FR63" s="70"/>
      <c r="FS63" s="45"/>
    </row>
    <row r="64" spans="1:175" s="47" customFormat="1" ht="12.75" customHeight="1" x14ac:dyDescent="0.25">
      <c r="A64" s="7" t="s">
        <v>241</v>
      </c>
      <c r="B64" s="28" t="s">
        <v>6</v>
      </c>
      <c r="C64" s="28" t="s">
        <v>85</v>
      </c>
      <c r="D64" s="28">
        <v>2008</v>
      </c>
      <c r="E64" s="28" t="s">
        <v>285</v>
      </c>
      <c r="F64" s="28"/>
      <c r="G64" s="18">
        <v>73.034999999999997</v>
      </c>
      <c r="H64" s="18">
        <v>133.45599999999999</v>
      </c>
      <c r="I64" s="19">
        <v>1</v>
      </c>
      <c r="J64" s="19">
        <v>27</v>
      </c>
      <c r="K64" s="16">
        <v>120.16537367399999</v>
      </c>
      <c r="L64" s="17">
        <v>187.26538199999999</v>
      </c>
      <c r="M64" s="17">
        <v>1064.2815499999999</v>
      </c>
      <c r="N64" s="18">
        <v>1.8199999999999998</v>
      </c>
      <c r="O64" s="39"/>
      <c r="P64" s="18"/>
      <c r="Q64" s="35">
        <v>30.9</v>
      </c>
      <c r="R64" s="19">
        <v>-25.84</v>
      </c>
      <c r="S64" s="31">
        <v>-556.82021386136398</v>
      </c>
      <c r="T64" s="21" t="s">
        <v>110</v>
      </c>
      <c r="U64" s="18">
        <v>197.5</v>
      </c>
      <c r="V64" s="18">
        <v>148.30000000000001</v>
      </c>
      <c r="W64" s="18">
        <v>962</v>
      </c>
      <c r="X64" s="18">
        <v>61</v>
      </c>
      <c r="Y64" s="33">
        <v>3</v>
      </c>
      <c r="Z64" s="33">
        <v>55</v>
      </c>
      <c r="AA64" s="18">
        <v>26.4</v>
      </c>
      <c r="AB64" s="18">
        <v>0.8</v>
      </c>
      <c r="AC64" s="18">
        <v>26.3</v>
      </c>
      <c r="AD64" s="18">
        <v>0.7</v>
      </c>
      <c r="AE64" s="33">
        <v>23.2</v>
      </c>
      <c r="AF64" s="33">
        <v>3.5</v>
      </c>
      <c r="AG64" s="18">
        <v>0.33188698501258701</v>
      </c>
      <c r="AH64" s="18">
        <v>33.188698501258699</v>
      </c>
      <c r="AI64" s="18">
        <v>0.172921347207911</v>
      </c>
      <c r="AJ64" s="18">
        <v>0.49242158414480203</v>
      </c>
      <c r="AK64" s="18">
        <v>49.242158414480201</v>
      </c>
      <c r="AL64" s="18">
        <v>9.7804147214090906E-2</v>
      </c>
      <c r="AM64" s="18">
        <v>0.17569143084261099</v>
      </c>
      <c r="AN64" s="18">
        <v>17.5691430842611</v>
      </c>
      <c r="AO64" s="18">
        <v>0.11368139755447899</v>
      </c>
      <c r="AP64" s="18">
        <v>0.59737530649251536</v>
      </c>
      <c r="AQ64" s="18">
        <v>0.40262469350748464</v>
      </c>
      <c r="AR64" s="18">
        <v>6.0403431272290833</v>
      </c>
      <c r="AS64" s="18">
        <v>8.9620728314353961</v>
      </c>
      <c r="AT64" s="18">
        <v>15.002415958664479</v>
      </c>
      <c r="AU64" s="18">
        <v>82.4308569157389</v>
      </c>
      <c r="AV64" s="21"/>
      <c r="AW64" s="21"/>
      <c r="AX64" s="21"/>
      <c r="AY64" s="21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1">
        <v>1.63</v>
      </c>
      <c r="EG64" s="21">
        <v>2.42</v>
      </c>
      <c r="EH64" s="21">
        <v>3.51</v>
      </c>
      <c r="EI64" s="21">
        <v>1.8</v>
      </c>
      <c r="EJ64" s="21">
        <v>0.83</v>
      </c>
      <c r="EK64" s="21">
        <v>0.22</v>
      </c>
      <c r="EL64" s="21">
        <v>10.41</v>
      </c>
      <c r="EM64" s="21">
        <v>2.85</v>
      </c>
      <c r="EN64" s="21">
        <v>2.4500000000000002</v>
      </c>
      <c r="EO64" s="21">
        <v>0.98</v>
      </c>
      <c r="EP64" s="21">
        <v>0.73</v>
      </c>
      <c r="EQ64" s="21">
        <v>4.16</v>
      </c>
      <c r="ER64" s="21">
        <v>0.86</v>
      </c>
      <c r="ES64" s="21">
        <v>0.26</v>
      </c>
      <c r="ET64" s="21">
        <v>0.32</v>
      </c>
      <c r="EU64" s="21">
        <v>1.4400000000000002</v>
      </c>
      <c r="EV64" s="21">
        <v>0.03</v>
      </c>
      <c r="EW64" s="21">
        <v>0.05</v>
      </c>
      <c r="EX64" s="21">
        <v>0.08</v>
      </c>
      <c r="EY64" s="21">
        <v>5.6800000000000006</v>
      </c>
      <c r="EZ64" s="21">
        <v>0.58173076923076916</v>
      </c>
      <c r="FA64" s="21">
        <v>0.39999999999999997</v>
      </c>
      <c r="FB64" s="21">
        <v>0.30232558139534887</v>
      </c>
      <c r="FC64" s="21">
        <v>6.2785833035439449</v>
      </c>
      <c r="FD64" s="25">
        <v>7.9514198947970183E-2</v>
      </c>
      <c r="FE64" s="25">
        <v>5.5237679862644953E-2</v>
      </c>
      <c r="FF64" s="25">
        <v>3.628603941266159E-3</v>
      </c>
      <c r="FG64" s="25">
        <v>6.9666400117558369E-2</v>
      </c>
      <c r="FH64" s="25">
        <v>0.26516019708383959</v>
      </c>
      <c r="FI64" s="25">
        <v>0.23534534438819216</v>
      </c>
      <c r="FJ64" s="25">
        <v>4.1184399998241639E-2</v>
      </c>
      <c r="FK64" s="25">
        <v>0.15492585598085004</v>
      </c>
      <c r="FL64" s="25">
        <v>0.90466268032056307</v>
      </c>
      <c r="FM64" s="69" t="s">
        <v>241</v>
      </c>
      <c r="FN64" s="70" t="s">
        <v>402</v>
      </c>
      <c r="FO64" s="70" t="s">
        <v>402</v>
      </c>
      <c r="FP64" s="70" t="s">
        <v>402</v>
      </c>
      <c r="FQ64" s="70" t="s">
        <v>427</v>
      </c>
      <c r="FR64" s="70">
        <v>0</v>
      </c>
      <c r="FS64" s="45"/>
    </row>
    <row r="65" spans="1:175" ht="12.75" customHeight="1" x14ac:dyDescent="0.25">
      <c r="A65" s="7" t="s">
        <v>242</v>
      </c>
      <c r="B65" s="28" t="s">
        <v>6</v>
      </c>
      <c r="C65" s="13" t="s">
        <v>85</v>
      </c>
      <c r="D65" s="28">
        <v>2008</v>
      </c>
      <c r="E65" s="13" t="s">
        <v>285</v>
      </c>
      <c r="F65" s="28"/>
      <c r="G65" s="18">
        <v>73.305000000000007</v>
      </c>
      <c r="H65" s="18">
        <v>139.893</v>
      </c>
      <c r="I65" s="15">
        <v>1</v>
      </c>
      <c r="J65" s="15">
        <v>8</v>
      </c>
      <c r="K65" s="16">
        <v>51.554655574599998</v>
      </c>
      <c r="L65" s="17">
        <v>388.93787400000002</v>
      </c>
      <c r="M65" s="17">
        <v>867.047326</v>
      </c>
      <c r="N65" s="14">
        <v>0.39</v>
      </c>
      <c r="O65" s="14">
        <v>5.6000000000000008E-2</v>
      </c>
      <c r="P65" s="14">
        <v>6.9642857142857135</v>
      </c>
      <c r="Q65" s="18">
        <v>5.9104759141033201</v>
      </c>
      <c r="R65" s="19">
        <v>-26.9</v>
      </c>
      <c r="S65" s="20">
        <v>-718.64933379406898</v>
      </c>
      <c r="T65" s="22" t="s">
        <v>126</v>
      </c>
      <c r="U65" s="18">
        <v>197.5</v>
      </c>
      <c r="V65" s="18">
        <v>148.30000000000001</v>
      </c>
      <c r="W65" s="18">
        <v>962</v>
      </c>
      <c r="X65" s="18">
        <v>61</v>
      </c>
      <c r="Y65" s="33">
        <v>3</v>
      </c>
      <c r="Z65" s="33">
        <v>55</v>
      </c>
      <c r="AA65" s="18">
        <v>26.4</v>
      </c>
      <c r="AB65" s="18">
        <v>0.8</v>
      </c>
      <c r="AC65" s="18">
        <v>26.3</v>
      </c>
      <c r="AD65" s="18">
        <v>0.7</v>
      </c>
      <c r="AE65" s="33">
        <v>23.2</v>
      </c>
      <c r="AF65" s="33">
        <v>3.5</v>
      </c>
      <c r="AG65" s="18">
        <v>0.20130069416537899</v>
      </c>
      <c r="AH65" s="18">
        <v>20.1300694165379</v>
      </c>
      <c r="AI65" s="18">
        <v>0.120629641878744</v>
      </c>
      <c r="AJ65" s="18">
        <v>0.69225078933025896</v>
      </c>
      <c r="AK65" s="18">
        <v>69.225078933025898</v>
      </c>
      <c r="AL65" s="18">
        <v>8.0641600572376002E-2</v>
      </c>
      <c r="AM65" s="18">
        <v>0.106448516504364</v>
      </c>
      <c r="AN65" s="18">
        <v>10.644851650436401</v>
      </c>
      <c r="AO65" s="18">
        <v>7.7670543540919706E-2</v>
      </c>
      <c r="AP65" s="14">
        <v>0.77471841535321939</v>
      </c>
      <c r="AQ65" s="14">
        <v>0.22528158464678061</v>
      </c>
      <c r="AR65" s="14">
        <v>0.78507270724497813</v>
      </c>
      <c r="AS65" s="14">
        <v>2.6997780783880101</v>
      </c>
      <c r="AT65" s="14">
        <v>3.4848507856329882</v>
      </c>
      <c r="AU65" s="14">
        <v>89.355148349563791</v>
      </c>
      <c r="AW65" s="21"/>
      <c r="AX65" s="21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Q65" s="24"/>
      <c r="DR65" s="24"/>
      <c r="DS65" s="24"/>
      <c r="DT65" s="24"/>
      <c r="DU65" s="24"/>
      <c r="DV65" s="24"/>
      <c r="EF65" s="22">
        <v>0.57999999999999996</v>
      </c>
      <c r="EG65" s="22">
        <v>0.94</v>
      </c>
      <c r="EH65" s="22">
        <v>0.28999999999999998</v>
      </c>
      <c r="EI65" s="22">
        <v>1.87</v>
      </c>
      <c r="EJ65" s="22">
        <v>2.98</v>
      </c>
      <c r="EK65" s="22">
        <v>0.45</v>
      </c>
      <c r="EL65" s="22">
        <v>7.11</v>
      </c>
      <c r="EM65" s="22">
        <v>5.3</v>
      </c>
      <c r="EN65" s="22">
        <v>7.29</v>
      </c>
      <c r="EO65" s="22">
        <v>3.1</v>
      </c>
      <c r="EP65" s="22">
        <v>2.02</v>
      </c>
      <c r="EQ65" s="22">
        <v>12.41</v>
      </c>
      <c r="ER65" s="22">
        <v>4.51</v>
      </c>
      <c r="ES65" s="22">
        <v>1.46</v>
      </c>
      <c r="ET65" s="22">
        <v>1.4</v>
      </c>
      <c r="EU65" s="22">
        <v>7.3699999999999992</v>
      </c>
      <c r="EV65" s="22">
        <v>0.8</v>
      </c>
      <c r="EW65" s="22">
        <v>2.02</v>
      </c>
      <c r="EX65" s="22">
        <v>2.8200000000000003</v>
      </c>
      <c r="EY65" s="22">
        <v>22.6</v>
      </c>
      <c r="EZ65" s="22">
        <v>7.5745366639806605E-2</v>
      </c>
      <c r="FA65" s="22">
        <v>0.42524005486968453</v>
      </c>
      <c r="FB65" s="22">
        <v>0.32372505543237251</v>
      </c>
      <c r="FC65" s="22">
        <v>10.06396772384899</v>
      </c>
      <c r="FD65" s="21">
        <v>0.13201018564026701</v>
      </c>
      <c r="FE65" s="53">
        <v>0</v>
      </c>
      <c r="FF65" s="53">
        <v>0</v>
      </c>
      <c r="FG65" s="21">
        <v>0.24692290846515896</v>
      </c>
      <c r="FH65" s="21">
        <v>0.57974225968191462</v>
      </c>
      <c r="FI65" s="21">
        <v>0.91178343171495491</v>
      </c>
      <c r="FJ65" s="21">
        <v>9.3267795952930374E-2</v>
      </c>
      <c r="FK65" s="21">
        <v>0.28190860142039842</v>
      </c>
      <c r="FL65" s="25">
        <v>2.245635182875624</v>
      </c>
      <c r="FM65" s="69" t="s">
        <v>242</v>
      </c>
      <c r="FN65" s="70" t="s">
        <v>402</v>
      </c>
      <c r="FO65" s="70" t="s">
        <v>402</v>
      </c>
      <c r="FP65" s="70" t="s">
        <v>403</v>
      </c>
      <c r="FQ65" s="70" t="s">
        <v>392</v>
      </c>
      <c r="FS65" s="45"/>
    </row>
    <row r="66" spans="1:175" ht="12.6" customHeight="1" x14ac:dyDescent="0.25">
      <c r="A66" s="7" t="s">
        <v>243</v>
      </c>
      <c r="B66" s="28" t="s">
        <v>6</v>
      </c>
      <c r="C66" s="13" t="s">
        <v>85</v>
      </c>
      <c r="D66" s="28">
        <v>2008</v>
      </c>
      <c r="E66" s="13" t="s">
        <v>285</v>
      </c>
      <c r="F66" s="28"/>
      <c r="G66" s="18">
        <v>73.088999999999999</v>
      </c>
      <c r="H66" s="18">
        <v>140.34800000000001</v>
      </c>
      <c r="I66" s="15">
        <v>1</v>
      </c>
      <c r="J66" s="15">
        <v>15</v>
      </c>
      <c r="K66" s="16">
        <v>23.431787444600001</v>
      </c>
      <c r="L66" s="17">
        <v>397.13475599999998</v>
      </c>
      <c r="M66" s="17">
        <v>845.58606699999996</v>
      </c>
      <c r="N66" s="14">
        <v>0.80999999999999994</v>
      </c>
      <c r="O66" s="14">
        <v>9.9000000000000005E-2</v>
      </c>
      <c r="P66" s="14">
        <v>8.1818181818181817</v>
      </c>
      <c r="Q66" s="35">
        <v>11.913399999999999</v>
      </c>
      <c r="R66" s="19">
        <v>-27</v>
      </c>
      <c r="S66" s="20">
        <v>-748.78292788332999</v>
      </c>
      <c r="T66" s="22" t="s">
        <v>133</v>
      </c>
      <c r="U66" s="18">
        <v>197.5</v>
      </c>
      <c r="V66" s="18">
        <v>148.30000000000001</v>
      </c>
      <c r="W66" s="18">
        <v>962</v>
      </c>
      <c r="X66" s="18">
        <v>61</v>
      </c>
      <c r="Y66" s="33">
        <v>3</v>
      </c>
      <c r="Z66" s="33">
        <v>55</v>
      </c>
      <c r="AA66" s="18">
        <v>26.4</v>
      </c>
      <c r="AB66" s="18">
        <v>0.8</v>
      </c>
      <c r="AC66" s="18">
        <v>26.3</v>
      </c>
      <c r="AD66" s="18">
        <v>0.7</v>
      </c>
      <c r="AE66" s="33">
        <v>23.2</v>
      </c>
      <c r="AF66" s="33">
        <v>3.5</v>
      </c>
      <c r="AG66" s="18">
        <v>0.172197338548849</v>
      </c>
      <c r="AH66" s="18">
        <v>17.2197338548849</v>
      </c>
      <c r="AI66" s="18">
        <v>0.10772948455541</v>
      </c>
      <c r="AJ66" s="18">
        <v>0.73119710755046596</v>
      </c>
      <c r="AK66" s="18">
        <v>73.119710755046597</v>
      </c>
      <c r="AL66" s="18">
        <v>7.5551037430913806E-2</v>
      </c>
      <c r="AM66" s="18">
        <v>9.6605553900683996E-2</v>
      </c>
      <c r="AN66" s="18">
        <v>9.6605553900683994</v>
      </c>
      <c r="AO66" s="18">
        <v>7.0484848043580101E-2</v>
      </c>
      <c r="AP66" s="14">
        <v>0.80938853532655164</v>
      </c>
      <c r="AQ66" s="14">
        <v>0.19061146467344836</v>
      </c>
      <c r="AR66" s="14">
        <v>1.3947984422456767</v>
      </c>
      <c r="AS66" s="14">
        <v>5.9226965711587738</v>
      </c>
      <c r="AT66" s="14">
        <v>7.3174950134044501</v>
      </c>
      <c r="AU66" s="14">
        <v>90.339444609931491</v>
      </c>
      <c r="AW66" s="21"/>
      <c r="AX66" s="21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Q66" s="24"/>
      <c r="DR66" s="24"/>
      <c r="DS66" s="24"/>
      <c r="DT66" s="24"/>
      <c r="DU66" s="24"/>
      <c r="DV66" s="24"/>
      <c r="EF66" s="22">
        <v>0.37</v>
      </c>
      <c r="EG66" s="22">
        <v>0.52</v>
      </c>
      <c r="EH66" s="22">
        <v>0.23</v>
      </c>
      <c r="EI66" s="22">
        <v>1.29</v>
      </c>
      <c r="EJ66" s="22">
        <v>1.68</v>
      </c>
      <c r="EK66" s="22">
        <v>0.34</v>
      </c>
      <c r="EL66" s="22">
        <v>4.43</v>
      </c>
      <c r="EM66" s="22">
        <v>3.3099999999999996</v>
      </c>
      <c r="EN66" s="22">
        <v>3.41</v>
      </c>
      <c r="EO66" s="22">
        <v>1.77</v>
      </c>
      <c r="EP66" s="22">
        <v>1.0900000000000001</v>
      </c>
      <c r="EQ66" s="22">
        <v>6.27</v>
      </c>
      <c r="ER66" s="22">
        <v>2.25</v>
      </c>
      <c r="ES66" s="22">
        <v>0.8</v>
      </c>
      <c r="ET66" s="22">
        <v>0.85</v>
      </c>
      <c r="EU66" s="22">
        <v>3.9</v>
      </c>
      <c r="EV66" s="22">
        <v>0.77</v>
      </c>
      <c r="EW66" s="22">
        <v>1.69</v>
      </c>
      <c r="EX66" s="22">
        <v>2.46</v>
      </c>
      <c r="EY66" s="22">
        <v>12.629999999999999</v>
      </c>
      <c r="EZ66" s="22">
        <v>8.2934609250398736E-2</v>
      </c>
      <c r="FA66" s="22">
        <v>0.51906158357771259</v>
      </c>
      <c r="FB66" s="22">
        <v>0.35555555555555557</v>
      </c>
      <c r="FC66" s="22">
        <v>5.7273161128097438</v>
      </c>
      <c r="FD66" s="25">
        <v>0.11722917868950361</v>
      </c>
      <c r="FE66" s="53">
        <v>0</v>
      </c>
      <c r="FF66" s="53">
        <v>0</v>
      </c>
      <c r="FG66" s="25">
        <v>0.2278329974193011</v>
      </c>
      <c r="FH66" s="25">
        <v>0.63439164005247783</v>
      </c>
      <c r="FI66" s="25">
        <v>0.74988628236450705</v>
      </c>
      <c r="FJ66" s="25">
        <v>0.11046497111746205</v>
      </c>
      <c r="FK66" s="25">
        <v>0.36541632048600603</v>
      </c>
      <c r="FL66" s="25">
        <v>2.2052213901292577</v>
      </c>
      <c r="FM66" s="69" t="s">
        <v>243</v>
      </c>
      <c r="FN66" s="70" t="s">
        <v>402</v>
      </c>
      <c r="FO66" s="70" t="s">
        <v>402</v>
      </c>
      <c r="FP66" s="70" t="s">
        <v>403</v>
      </c>
      <c r="FQ66" s="70" t="s">
        <v>392</v>
      </c>
      <c r="FS66" s="45"/>
    </row>
    <row r="67" spans="1:175" ht="12.75" customHeight="1" x14ac:dyDescent="0.25">
      <c r="A67" s="7" t="s">
        <v>244</v>
      </c>
      <c r="B67" s="28" t="s">
        <v>6</v>
      </c>
      <c r="C67" s="13" t="s">
        <v>85</v>
      </c>
      <c r="D67" s="28">
        <v>2008</v>
      </c>
      <c r="E67" s="13" t="s">
        <v>285</v>
      </c>
      <c r="F67" s="28"/>
      <c r="G67" s="18">
        <v>72.875</v>
      </c>
      <c r="H67" s="18">
        <v>140.62899999999999</v>
      </c>
      <c r="I67" s="15">
        <v>1</v>
      </c>
      <c r="J67" s="15">
        <v>20</v>
      </c>
      <c r="K67" s="16">
        <v>1.5406354815300001</v>
      </c>
      <c r="L67" s="17">
        <v>401.88187499999998</v>
      </c>
      <c r="M67" s="17">
        <v>829.77969900000005</v>
      </c>
      <c r="N67" s="14">
        <v>1.1800000000000002</v>
      </c>
      <c r="O67" s="14">
        <v>0.127</v>
      </c>
      <c r="P67" s="14">
        <v>9.2913385826771666</v>
      </c>
      <c r="Q67" s="35">
        <v>12.191525604173311</v>
      </c>
      <c r="R67" s="19">
        <v>-27.4</v>
      </c>
      <c r="S67" s="20">
        <v>-716.19811140841989</v>
      </c>
      <c r="T67" s="22" t="s">
        <v>131</v>
      </c>
      <c r="U67" s="18">
        <v>197.5</v>
      </c>
      <c r="V67" s="18">
        <v>148.30000000000001</v>
      </c>
      <c r="W67" s="18">
        <v>962</v>
      </c>
      <c r="X67" s="18">
        <v>61</v>
      </c>
      <c r="Y67" s="33">
        <v>3</v>
      </c>
      <c r="Z67" s="33">
        <v>55</v>
      </c>
      <c r="AA67" s="18">
        <v>26.4</v>
      </c>
      <c r="AB67" s="18">
        <v>0.8</v>
      </c>
      <c r="AC67" s="18">
        <v>26.3</v>
      </c>
      <c r="AD67" s="18">
        <v>0.7</v>
      </c>
      <c r="AE67" s="33">
        <v>23.2</v>
      </c>
      <c r="AF67" s="33">
        <v>3.5</v>
      </c>
      <c r="AG67" s="18">
        <v>0.17817635625193301</v>
      </c>
      <c r="AH67" s="18">
        <v>17.817635625193301</v>
      </c>
      <c r="AI67" s="18">
        <v>0.12306221520822599</v>
      </c>
      <c r="AJ67" s="18">
        <v>0.695578703585915</v>
      </c>
      <c r="AK67" s="18">
        <v>69.557870358591501</v>
      </c>
      <c r="AL67" s="18">
        <v>7.9061535056767607E-2</v>
      </c>
      <c r="AM67" s="18">
        <v>0.12624494016215301</v>
      </c>
      <c r="AN67" s="18">
        <v>12.624494016215301</v>
      </c>
      <c r="AO67" s="18">
        <v>8.5190018546328197E-2</v>
      </c>
      <c r="AP67" s="14">
        <v>0.79607974312045859</v>
      </c>
      <c r="AQ67" s="14">
        <v>0.20392025687954141</v>
      </c>
      <c r="AR67" s="14">
        <v>2.1024810037728097</v>
      </c>
      <c r="AS67" s="14">
        <v>8.2078287023137975</v>
      </c>
      <c r="AT67" s="14">
        <v>10.310309706086606</v>
      </c>
      <c r="AU67" s="14">
        <v>87.375505983784805</v>
      </c>
      <c r="AW67" s="21"/>
      <c r="AX67" s="21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Q67" s="24"/>
      <c r="DR67" s="24"/>
      <c r="DS67" s="24"/>
      <c r="DT67" s="24"/>
      <c r="DU67" s="24"/>
      <c r="DV67" s="24"/>
      <c r="EF67" s="22">
        <v>1.66</v>
      </c>
      <c r="EG67" s="22">
        <v>2.23</v>
      </c>
      <c r="EH67" s="22">
        <v>2.5099999999999998</v>
      </c>
      <c r="EI67" s="22">
        <v>3.8</v>
      </c>
      <c r="EJ67" s="22">
        <v>2.04</v>
      </c>
      <c r="EK67" s="22">
        <v>0.71</v>
      </c>
      <c r="EL67" s="22">
        <v>12.95</v>
      </c>
      <c r="EM67" s="22">
        <v>6.55</v>
      </c>
      <c r="EN67" s="22">
        <v>8.06</v>
      </c>
      <c r="EO67" s="22">
        <v>3.88</v>
      </c>
      <c r="EP67" s="22">
        <v>2.2999999999999998</v>
      </c>
      <c r="EQ67" s="22">
        <v>14.240000000000002</v>
      </c>
      <c r="ER67" s="22">
        <v>3.87</v>
      </c>
      <c r="ES67" s="22">
        <v>1.44</v>
      </c>
      <c r="ET67" s="22">
        <v>1.31</v>
      </c>
      <c r="EU67" s="22">
        <v>6.620000000000001</v>
      </c>
      <c r="EV67" s="22">
        <v>0.15</v>
      </c>
      <c r="EW67" s="22">
        <v>0.36</v>
      </c>
      <c r="EX67" s="22">
        <v>0.51</v>
      </c>
      <c r="EY67" s="22">
        <v>21.370000000000005</v>
      </c>
      <c r="EZ67" s="22">
        <v>0.1566011235955056</v>
      </c>
      <c r="FA67" s="22">
        <v>0.48138957816377165</v>
      </c>
      <c r="FB67" s="22">
        <v>0.37209302325581395</v>
      </c>
      <c r="FC67" s="22">
        <v>12.884648497867893</v>
      </c>
      <c r="FD67" s="25">
        <v>0.20646785710217935</v>
      </c>
      <c r="FE67" s="25">
        <v>4.624515814844482E-2</v>
      </c>
      <c r="FF67" s="25">
        <v>1.6090410591065547E-2</v>
      </c>
      <c r="FG67" s="25">
        <v>0.14282347357110345</v>
      </c>
      <c r="FH67" s="25">
        <v>0.52844227114000453</v>
      </c>
      <c r="FI67" s="25">
        <v>0.45882766497922584</v>
      </c>
      <c r="FJ67" s="25">
        <v>5.0141725959586825E-2</v>
      </c>
      <c r="FK67" s="25">
        <v>0.20952434020774433</v>
      </c>
      <c r="FL67" s="25">
        <v>1.6585629016993546</v>
      </c>
      <c r="FM67" s="69" t="s">
        <v>244</v>
      </c>
      <c r="FN67" s="70" t="s">
        <v>402</v>
      </c>
      <c r="FO67" s="70" t="s">
        <v>402</v>
      </c>
      <c r="FP67" s="70" t="s">
        <v>402</v>
      </c>
      <c r="FQ67" s="70" t="s">
        <v>427</v>
      </c>
      <c r="FS67" s="45"/>
    </row>
    <row r="68" spans="1:175" s="44" customFormat="1" ht="12.75" customHeight="1" x14ac:dyDescent="0.25">
      <c r="A68" s="7" t="s">
        <v>5</v>
      </c>
      <c r="B68" s="28" t="s">
        <v>6</v>
      </c>
      <c r="C68" s="28" t="s">
        <v>85</v>
      </c>
      <c r="D68" s="28">
        <v>2008</v>
      </c>
      <c r="E68" s="28" t="s">
        <v>285</v>
      </c>
      <c r="F68" s="28"/>
      <c r="G68" s="18">
        <v>75.986999999999995</v>
      </c>
      <c r="H68" s="18">
        <v>129.98400000000001</v>
      </c>
      <c r="I68" s="19">
        <v>1</v>
      </c>
      <c r="J68" s="19">
        <v>50</v>
      </c>
      <c r="K68" s="16">
        <v>281.09046620700002</v>
      </c>
      <c r="L68" s="17">
        <v>447.684687</v>
      </c>
      <c r="M68" s="17">
        <v>1240.9193680000001</v>
      </c>
      <c r="N68" s="18">
        <v>1.34</v>
      </c>
      <c r="O68" s="39"/>
      <c r="P68" s="18"/>
      <c r="Q68" s="18">
        <v>31.4</v>
      </c>
      <c r="R68" s="19">
        <v>-24.32</v>
      </c>
      <c r="S68" s="31">
        <v>-415</v>
      </c>
      <c r="T68" s="21" t="s">
        <v>107</v>
      </c>
      <c r="U68" s="18">
        <v>197.5</v>
      </c>
      <c r="V68" s="18">
        <v>148.30000000000001</v>
      </c>
      <c r="W68" s="18">
        <v>962</v>
      </c>
      <c r="X68" s="18">
        <v>61</v>
      </c>
      <c r="Y68" s="33">
        <v>3</v>
      </c>
      <c r="Z68" s="33">
        <v>55</v>
      </c>
      <c r="AA68" s="18">
        <v>26.4</v>
      </c>
      <c r="AB68" s="18">
        <v>0.8</v>
      </c>
      <c r="AC68" s="18">
        <v>26.3</v>
      </c>
      <c r="AD68" s="18">
        <v>0.7</v>
      </c>
      <c r="AE68" s="33">
        <v>23.2</v>
      </c>
      <c r="AF68" s="33">
        <v>3.5</v>
      </c>
      <c r="AG68" s="18">
        <v>0.26728209297602401</v>
      </c>
      <c r="AH68" s="18">
        <v>26.728209297602401</v>
      </c>
      <c r="AI68" s="18">
        <v>0.16960856819673401</v>
      </c>
      <c r="AJ68" s="18">
        <v>0.35837856264051698</v>
      </c>
      <c r="AK68" s="18">
        <v>35.837856264051702</v>
      </c>
      <c r="AL68" s="18">
        <v>8.4642160028900904E-2</v>
      </c>
      <c r="AM68" s="18">
        <v>0.37433934438345801</v>
      </c>
      <c r="AN68" s="18">
        <v>37.433934438345801</v>
      </c>
      <c r="AO68" s="18">
        <v>0.117644973731415</v>
      </c>
      <c r="AP68" s="18">
        <v>0.57280022233036565</v>
      </c>
      <c r="AQ68" s="18">
        <v>0.42719977766963435</v>
      </c>
      <c r="AR68" s="18">
        <v>3.5815800458787219</v>
      </c>
      <c r="AS68" s="18">
        <v>4.8022727393829276</v>
      </c>
      <c r="AT68" s="18">
        <v>8.3838527852616487</v>
      </c>
      <c r="AU68" s="18">
        <v>62.566065561654092</v>
      </c>
      <c r="AV68" s="25"/>
      <c r="AW68" s="25">
        <v>1.9475374838090612E-3</v>
      </c>
      <c r="AX68" s="25"/>
      <c r="AY68" s="25">
        <v>5.7992239845154388E-3</v>
      </c>
      <c r="AZ68" s="25">
        <v>4.122590041056408E-3</v>
      </c>
      <c r="BA68" s="25">
        <v>1.074214781527115E-2</v>
      </c>
      <c r="BB68" s="25">
        <v>7.1567114711717445E-3</v>
      </c>
      <c r="BC68" s="25">
        <v>2.4602216594800944E-2</v>
      </c>
      <c r="BD68" s="25">
        <v>1.3500645186470506E-2</v>
      </c>
      <c r="BE68" s="25">
        <v>2.350295765982453E-2</v>
      </c>
      <c r="BF68" s="25">
        <v>3.1668689971599953E-2</v>
      </c>
      <c r="BG68" s="25">
        <v>2.1387769939234826E-2</v>
      </c>
      <c r="BH68" s="25">
        <v>3.6608579733890416E-2</v>
      </c>
      <c r="BI68" s="25">
        <v>1.6660477327026434E-2</v>
      </c>
      <c r="BJ68" s="25">
        <v>6.3148790574758015E-2</v>
      </c>
      <c r="BK68" s="25">
        <v>1.1522658041997773E-2</v>
      </c>
      <c r="BL68" s="25">
        <v>6.3386119795615939E-2</v>
      </c>
      <c r="BM68" s="25">
        <v>3.983633469279913E-3</v>
      </c>
      <c r="BN68" s="25">
        <v>5.6387820451371112E-2</v>
      </c>
      <c r="BO68" s="25">
        <v>2.5264331581831469E-3</v>
      </c>
      <c r="BP68" s="25">
        <v>1.0954449799448096E-2</v>
      </c>
      <c r="BQ68" s="21"/>
      <c r="BR68" s="21"/>
      <c r="BS68" s="21"/>
      <c r="BT68" s="21"/>
      <c r="BU68" s="25">
        <v>2.6328691235043955</v>
      </c>
      <c r="BV68" s="53">
        <v>0</v>
      </c>
      <c r="BW68" s="25">
        <v>3.7954820258262236</v>
      </c>
      <c r="BX68" s="25">
        <v>2.1065927417076598</v>
      </c>
      <c r="BY68" s="25">
        <v>0.1161078647240097</v>
      </c>
      <c r="BZ68" s="25">
        <v>0.93944408921122824</v>
      </c>
      <c r="CA68" s="25">
        <v>6.5833501524504484E-2</v>
      </c>
      <c r="CB68" s="25">
        <v>0.12981912452845368</v>
      </c>
      <c r="CC68" s="25">
        <v>8.9017029614864726E-2</v>
      </c>
      <c r="CD68" s="25">
        <v>0.29181498038925813</v>
      </c>
      <c r="CE68" s="25">
        <v>0.12764430750954062</v>
      </c>
      <c r="CF68" s="25">
        <v>0.35556661030269709</v>
      </c>
      <c r="CG68" s="25">
        <v>0.25123682625244037</v>
      </c>
      <c r="CH68" s="25">
        <v>1.183760520317797</v>
      </c>
      <c r="CI68" s="25">
        <v>0.14177837763684514</v>
      </c>
      <c r="CJ68" s="25">
        <v>0.17509074947419473</v>
      </c>
      <c r="CK68" s="25">
        <v>2.0637829322175668E-2</v>
      </c>
      <c r="CL68" s="25">
        <v>2.2551404947015206E-2</v>
      </c>
      <c r="CM68" s="21"/>
      <c r="CN68" s="21"/>
      <c r="CO68" s="21">
        <v>4.9064637149588714E-3</v>
      </c>
      <c r="CP68" s="21">
        <v>8.9754535277618043E-3</v>
      </c>
      <c r="CQ68" s="21">
        <v>3.2937397383033244E-2</v>
      </c>
      <c r="CR68" s="21">
        <v>0.13084450059641548</v>
      </c>
      <c r="CS68" s="21">
        <v>2.3990265517249362E-2</v>
      </c>
      <c r="CT68" s="21">
        <v>5.9467633330970618E-2</v>
      </c>
      <c r="CU68" s="21">
        <v>4.0638456200428726E-2</v>
      </c>
      <c r="CV68" s="21">
        <v>1.8723842286187221E-2</v>
      </c>
      <c r="CW68" s="21">
        <v>0.12231939753351802</v>
      </c>
      <c r="CX68" s="21">
        <v>1.5810132285575235E-2</v>
      </c>
      <c r="CY68" s="21">
        <v>5.7243385692954077E-2</v>
      </c>
      <c r="CZ68" s="21">
        <v>9.6646092227045625E-3</v>
      </c>
      <c r="DA68" s="21">
        <v>5.9224880881318762E-2</v>
      </c>
      <c r="DB68" s="21">
        <v>5.9335753140449836E-3</v>
      </c>
      <c r="DC68" s="21">
        <v>4.6910724765557507E-2</v>
      </c>
      <c r="DD68" s="21">
        <v>2.8136639935652016E-3</v>
      </c>
      <c r="DE68" s="21">
        <v>1.194872309277583E-2</v>
      </c>
      <c r="DF68" s="51">
        <v>0</v>
      </c>
      <c r="DG68" s="51">
        <v>0</v>
      </c>
      <c r="DH68" s="51">
        <v>0</v>
      </c>
      <c r="DI68" s="21">
        <v>0.26517896235157085</v>
      </c>
      <c r="DJ68" s="21">
        <v>2.150622318253165</v>
      </c>
      <c r="DK68" s="21">
        <v>0.19373956296292094</v>
      </c>
      <c r="DL68" s="21">
        <v>8.1100789413373509</v>
      </c>
      <c r="DM68" s="21">
        <v>0.73059929507554044</v>
      </c>
      <c r="DN68" s="21">
        <v>5.3767085118035389</v>
      </c>
      <c r="DO68" s="21">
        <v>3.7039988191908098</v>
      </c>
      <c r="DP68" s="21">
        <v>7.3228983696564338</v>
      </c>
      <c r="DQ68" s="21">
        <v>3.7993658107508474E-2</v>
      </c>
      <c r="DR68" s="51">
        <v>0</v>
      </c>
      <c r="DS68" s="21">
        <v>5.6090670619191048E-2</v>
      </c>
      <c r="DT68" s="21">
        <v>9.2018516213200244E-2</v>
      </c>
      <c r="DU68" s="21">
        <v>4.0166385194630103E-2</v>
      </c>
      <c r="DV68" s="24">
        <v>0.18610284493989976</v>
      </c>
      <c r="DW68" s="24">
        <v>4.0166385194630103E-2</v>
      </c>
      <c r="DX68" s="24"/>
      <c r="DY68" s="24">
        <v>0.71609743209038124</v>
      </c>
      <c r="DZ68" s="24">
        <v>0.43650329137635185</v>
      </c>
      <c r="EA68" s="24">
        <v>0.27119442118121034</v>
      </c>
      <c r="EB68" s="24">
        <v>0.14327553653044683</v>
      </c>
      <c r="EC68" s="24">
        <v>0.21152006223188535</v>
      </c>
      <c r="ED68" s="24">
        <v>0.3470053408354592</v>
      </c>
      <c r="EE68" s="24">
        <v>0.70180093959779133</v>
      </c>
      <c r="EF68" s="21">
        <v>1.05</v>
      </c>
      <c r="EG68" s="21">
        <v>0.5</v>
      </c>
      <c r="EH68" s="21">
        <v>0.52</v>
      </c>
      <c r="EI68" s="21">
        <v>0.76</v>
      </c>
      <c r="EJ68" s="21">
        <v>0.55000000000000004</v>
      </c>
      <c r="EK68" s="21">
        <v>0.13</v>
      </c>
      <c r="EL68" s="21">
        <v>3.51</v>
      </c>
      <c r="EM68" s="21">
        <v>1.44</v>
      </c>
      <c r="EN68" s="21">
        <v>0.53</v>
      </c>
      <c r="EO68" s="21">
        <v>0.62</v>
      </c>
      <c r="EP68" s="21">
        <v>0.16</v>
      </c>
      <c r="EQ68" s="21">
        <v>1.3099999999999998</v>
      </c>
      <c r="ER68" s="21">
        <v>0.25</v>
      </c>
      <c r="ES68" s="21">
        <v>0.27</v>
      </c>
      <c r="ET68" s="21">
        <v>0.12</v>
      </c>
      <c r="EU68" s="21">
        <v>0.64</v>
      </c>
      <c r="EV68" s="21">
        <v>7.0000000000000007E-2</v>
      </c>
      <c r="EW68" s="21">
        <v>0.15</v>
      </c>
      <c r="EX68" s="21">
        <v>0.22</v>
      </c>
      <c r="EY68" s="21">
        <v>2.17</v>
      </c>
      <c r="EZ68" s="21">
        <v>0.38167938931297712</v>
      </c>
      <c r="FA68" s="21">
        <v>1.1698113207547169</v>
      </c>
      <c r="FB68" s="21">
        <v>1.08</v>
      </c>
      <c r="FC68" s="21">
        <v>5.9777485064658213</v>
      </c>
      <c r="FD68" s="21">
        <v>4.9287592780269965E-2</v>
      </c>
      <c r="FE68" s="21">
        <v>3.1835291014055599E-2</v>
      </c>
      <c r="FF68" s="21">
        <v>7.5924702696737408E-4</v>
      </c>
      <c r="FG68" s="21">
        <v>2.9177128541699886E-2</v>
      </c>
      <c r="FH68" s="21">
        <v>6.6316734902747518E-2</v>
      </c>
      <c r="FI68" s="21">
        <v>0.1022656315929419</v>
      </c>
      <c r="FJ68" s="21">
        <v>2.0970109908290763E-2</v>
      </c>
      <c r="FK68" s="21">
        <v>6.2401194210396152E-2</v>
      </c>
      <c r="FL68" s="25">
        <v>0.36301292997736911</v>
      </c>
      <c r="FM68" s="69" t="s">
        <v>5</v>
      </c>
      <c r="FN68" s="70" t="s">
        <v>402</v>
      </c>
      <c r="FO68" s="70" t="s">
        <v>402</v>
      </c>
      <c r="FP68" s="70" t="s">
        <v>402</v>
      </c>
      <c r="FQ68" s="70" t="s">
        <v>426</v>
      </c>
      <c r="FR68" s="70" t="s">
        <v>638</v>
      </c>
      <c r="FS68" s="45"/>
    </row>
    <row r="69" spans="1:175" ht="12.75" customHeight="1" x14ac:dyDescent="0.25">
      <c r="A69" s="7" t="s">
        <v>245</v>
      </c>
      <c r="B69" s="28" t="s">
        <v>6</v>
      </c>
      <c r="C69" s="13" t="s">
        <v>85</v>
      </c>
      <c r="D69" s="28">
        <v>2008</v>
      </c>
      <c r="E69" s="13" t="s">
        <v>285</v>
      </c>
      <c r="F69" s="28"/>
      <c r="G69" s="18">
        <v>75.266000000000005</v>
      </c>
      <c r="H69" s="18">
        <v>130.017</v>
      </c>
      <c r="I69" s="15">
        <v>1</v>
      </c>
      <c r="J69" s="19">
        <v>43</v>
      </c>
      <c r="K69" s="16">
        <v>204.85914547600001</v>
      </c>
      <c r="L69" s="17">
        <v>367.613812</v>
      </c>
      <c r="M69" s="17">
        <v>1216.6473249999999</v>
      </c>
      <c r="N69" s="18">
        <v>1.48</v>
      </c>
      <c r="O69" s="40"/>
      <c r="Q69" s="35">
        <v>34.853391866147604</v>
      </c>
      <c r="R69" s="19"/>
      <c r="S69" s="31">
        <v>-313.07450236650499</v>
      </c>
      <c r="T69" s="21" t="s">
        <v>140</v>
      </c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V69" s="21"/>
      <c r="AW69" s="21"/>
      <c r="AX69" s="21"/>
      <c r="AY69" s="21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Q69" s="21"/>
      <c r="DR69" s="21"/>
      <c r="DS69" s="21"/>
      <c r="DT69" s="21"/>
      <c r="DU69" s="21"/>
      <c r="DV69" s="24"/>
      <c r="EF69" s="22">
        <v>0.32</v>
      </c>
      <c r="EG69" s="22">
        <v>0.37</v>
      </c>
      <c r="EH69" s="22">
        <v>0.28999999999999998</v>
      </c>
      <c r="EI69" s="22">
        <v>0.36</v>
      </c>
      <c r="EJ69" s="22">
        <v>0.49</v>
      </c>
      <c r="EK69" s="22">
        <v>0.09</v>
      </c>
      <c r="EL69" s="22">
        <v>1.92</v>
      </c>
      <c r="EM69" s="22">
        <v>0.94</v>
      </c>
      <c r="EN69" s="22">
        <v>0.63</v>
      </c>
      <c r="EO69" s="22">
        <v>0.53</v>
      </c>
      <c r="EP69" s="22">
        <v>0.25</v>
      </c>
      <c r="EQ69" s="22">
        <v>1.4100000000000001</v>
      </c>
      <c r="ER69" s="22">
        <v>0.37</v>
      </c>
      <c r="ES69" s="22">
        <v>0.18</v>
      </c>
      <c r="ET69" s="22">
        <v>0.16</v>
      </c>
      <c r="EU69" s="22">
        <v>0.71000000000000008</v>
      </c>
      <c r="EV69" s="22">
        <v>0.13</v>
      </c>
      <c r="EW69" s="22">
        <v>0.16</v>
      </c>
      <c r="EX69" s="22">
        <v>0.29000000000000004</v>
      </c>
      <c r="EY69" s="22">
        <v>2.41</v>
      </c>
      <c r="EZ69" s="22">
        <v>0.26241134751773049</v>
      </c>
      <c r="FA69" s="22">
        <v>0.84126984126984128</v>
      </c>
      <c r="FB69" s="22">
        <v>0.48648648648648646</v>
      </c>
      <c r="FC69" s="22">
        <v>3.0614257513302858</v>
      </c>
      <c r="FD69" s="25">
        <v>4.0559852763884373E-2</v>
      </c>
      <c r="FE69" s="53">
        <v>0</v>
      </c>
      <c r="FF69" s="53">
        <v>0</v>
      </c>
      <c r="FG69" s="25">
        <v>5.423799491344948E-2</v>
      </c>
      <c r="FH69" s="25">
        <v>0.30619091571532325</v>
      </c>
      <c r="FI69" s="25">
        <v>0.22330191741289723</v>
      </c>
      <c r="FJ69" s="25">
        <v>3.8709890835928823E-2</v>
      </c>
      <c r="FK69" s="25">
        <v>0.12421433923877559</v>
      </c>
      <c r="FL69" s="25">
        <v>0.78721491088025874</v>
      </c>
      <c r="FM69" s="69" t="s">
        <v>245</v>
      </c>
      <c r="FN69" s="70" t="s">
        <v>402</v>
      </c>
      <c r="FP69" s="70" t="s">
        <v>403</v>
      </c>
      <c r="FQ69" s="70" t="s">
        <v>392</v>
      </c>
      <c r="FS69" s="45"/>
    </row>
    <row r="70" spans="1:175" s="44" customFormat="1" ht="12.75" customHeight="1" x14ac:dyDescent="0.25">
      <c r="A70" s="7" t="s">
        <v>7</v>
      </c>
      <c r="B70" s="28" t="s">
        <v>6</v>
      </c>
      <c r="C70" s="28" t="s">
        <v>85</v>
      </c>
      <c r="D70" s="28">
        <v>2008</v>
      </c>
      <c r="E70" s="28" t="s">
        <v>285</v>
      </c>
      <c r="F70" s="28"/>
      <c r="G70" s="18">
        <v>74.724000000000004</v>
      </c>
      <c r="H70" s="18">
        <v>130.01599999999999</v>
      </c>
      <c r="I70" s="19">
        <v>1</v>
      </c>
      <c r="J70" s="19">
        <v>32</v>
      </c>
      <c r="K70" s="16">
        <v>150.003707461</v>
      </c>
      <c r="L70" s="17">
        <v>307.37250799999998</v>
      </c>
      <c r="M70" s="17">
        <v>1202.287288</v>
      </c>
      <c r="N70" s="18">
        <v>1.86</v>
      </c>
      <c r="O70" s="39"/>
      <c r="P70" s="18"/>
      <c r="Q70" s="18">
        <v>31.6</v>
      </c>
      <c r="R70" s="19">
        <v>-25.65</v>
      </c>
      <c r="S70" s="31">
        <v>-465.16551016296347</v>
      </c>
      <c r="T70" s="21" t="s">
        <v>95</v>
      </c>
      <c r="U70" s="18">
        <v>197.5</v>
      </c>
      <c r="V70" s="18">
        <v>148.30000000000001</v>
      </c>
      <c r="W70" s="18">
        <v>962</v>
      </c>
      <c r="X70" s="18">
        <v>61</v>
      </c>
      <c r="Y70" s="33">
        <v>3</v>
      </c>
      <c r="Z70" s="33">
        <v>55</v>
      </c>
      <c r="AA70" s="18">
        <v>26.4</v>
      </c>
      <c r="AB70" s="18">
        <v>0.8</v>
      </c>
      <c r="AC70" s="18">
        <v>26.3</v>
      </c>
      <c r="AD70" s="18">
        <v>0.7</v>
      </c>
      <c r="AE70" s="33">
        <v>23.2</v>
      </c>
      <c r="AF70" s="33">
        <v>3.5</v>
      </c>
      <c r="AG70" s="18">
        <v>0.39243400966081199</v>
      </c>
      <c r="AH70" s="18">
        <v>39.243400966081197</v>
      </c>
      <c r="AI70" s="18">
        <v>0.20009094194888299</v>
      </c>
      <c r="AJ70" s="18">
        <v>0.38441794022428899</v>
      </c>
      <c r="AK70" s="18">
        <v>38.441794022428901</v>
      </c>
      <c r="AL70" s="18">
        <v>0.102696476483063</v>
      </c>
      <c r="AM70" s="18">
        <v>0.223148050114897</v>
      </c>
      <c r="AN70" s="18">
        <v>22.3148050114897</v>
      </c>
      <c r="AO70" s="18">
        <v>0.137677405532351</v>
      </c>
      <c r="AP70" s="18">
        <v>0.49484067109717073</v>
      </c>
      <c r="AQ70" s="18">
        <v>0.50515932890282933</v>
      </c>
      <c r="AR70" s="18">
        <v>7.2992725796911033</v>
      </c>
      <c r="AS70" s="18">
        <v>7.1501736881717761</v>
      </c>
      <c r="AT70" s="18">
        <v>14.449446267862879</v>
      </c>
      <c r="AU70" s="18">
        <v>77.685194988510091</v>
      </c>
      <c r="AV70" s="25"/>
      <c r="AW70" s="25">
        <v>2.8644464499552103E-3</v>
      </c>
      <c r="AX70" s="25">
        <v>1.6642012173304266E-3</v>
      </c>
      <c r="AY70" s="25">
        <v>8.0694340147961213E-3</v>
      </c>
      <c r="AZ70" s="25">
        <v>4.745865373139594E-3</v>
      </c>
      <c r="BA70" s="25">
        <v>1.1993932288103212E-2</v>
      </c>
      <c r="BB70" s="25">
        <v>7.0080788799615004E-3</v>
      </c>
      <c r="BC70" s="25">
        <v>3.0667039283567989E-2</v>
      </c>
      <c r="BD70" s="25">
        <v>2.3286253423558459E-2</v>
      </c>
      <c r="BE70" s="25">
        <v>3.8673597221969724E-2</v>
      </c>
      <c r="BF70" s="25">
        <v>5.4954332204144765E-2</v>
      </c>
      <c r="BG70" s="25">
        <v>2.9549561221629647E-2</v>
      </c>
      <c r="BH70" s="25">
        <v>6.337735972715984E-2</v>
      </c>
      <c r="BI70" s="25">
        <v>2.3163011756085226E-2</v>
      </c>
      <c r="BJ70" s="25">
        <v>0.11442851023109425</v>
      </c>
      <c r="BK70" s="25">
        <v>1.718375630796367E-2</v>
      </c>
      <c r="BL70" s="25">
        <v>0.1058678804950169</v>
      </c>
      <c r="BM70" s="25">
        <v>1.0552856469921773E-2</v>
      </c>
      <c r="BN70" s="25">
        <v>8.3749060911161868E-2</v>
      </c>
      <c r="BO70" s="25">
        <v>0</v>
      </c>
      <c r="BP70" s="25">
        <v>1.6880744496285592E-2</v>
      </c>
      <c r="BQ70" s="21"/>
      <c r="BR70" s="21"/>
      <c r="BS70" s="21"/>
      <c r="BT70" s="21"/>
      <c r="BU70" s="25">
        <v>2.2377605592338909</v>
      </c>
      <c r="BV70" s="53">
        <v>0</v>
      </c>
      <c r="BW70" s="25">
        <v>4.8152200617123269</v>
      </c>
      <c r="BX70" s="25">
        <v>4.5093212114929297</v>
      </c>
      <c r="BY70" s="25">
        <v>8.3718349419820731E-2</v>
      </c>
      <c r="BZ70" s="25">
        <v>0.79703688198785638</v>
      </c>
      <c r="CA70" s="25">
        <v>3.9400552642112577E-2</v>
      </c>
      <c r="CB70" s="25">
        <v>0.10781379934937044</v>
      </c>
      <c r="CC70" s="25">
        <v>6.9553734476987567E-2</v>
      </c>
      <c r="CD70" s="25">
        <v>0.35974170874028216</v>
      </c>
      <c r="CE70" s="25">
        <v>0.14240126802467959</v>
      </c>
      <c r="CF70" s="25">
        <v>0.39888504491772153</v>
      </c>
      <c r="CG70" s="25">
        <v>0.16863710152237649</v>
      </c>
      <c r="CH70" s="25">
        <v>0.93047124755640476</v>
      </c>
      <c r="CI70" s="25">
        <v>7.5825290582128863E-2</v>
      </c>
      <c r="CJ70" s="25">
        <v>6.1939801761004061E-2</v>
      </c>
      <c r="CK70" s="25">
        <v>5.7992536543753307E-3</v>
      </c>
      <c r="CL70" s="25">
        <v>1.9560030185527977E-3</v>
      </c>
      <c r="CM70" s="21"/>
      <c r="CN70" s="21"/>
      <c r="CO70" s="21">
        <v>8.4625850444632628E-3</v>
      </c>
      <c r="CP70" s="21">
        <v>7.3724055355415263E-3</v>
      </c>
      <c r="CQ70" s="21">
        <v>3.1620717579687395E-2</v>
      </c>
      <c r="CR70" s="21">
        <v>8.9310041056249539E-2</v>
      </c>
      <c r="CS70" s="21">
        <v>2.0769283113380017E-2</v>
      </c>
      <c r="CT70" s="21">
        <v>2.225391915118706E-2</v>
      </c>
      <c r="CU70" s="21">
        <v>5.364009395649421E-2</v>
      </c>
      <c r="CV70" s="21">
        <v>3.1097098039576134E-2</v>
      </c>
      <c r="CW70" s="21">
        <v>0.15428318507976793</v>
      </c>
      <c r="CX70" s="21">
        <v>2.4410489582567304E-2</v>
      </c>
      <c r="CY70" s="21">
        <v>7.2084701773817234E-2</v>
      </c>
      <c r="CZ70" s="21">
        <v>1.0204023596412986E-2</v>
      </c>
      <c r="DA70" s="21">
        <v>6.5415206310370094E-2</v>
      </c>
      <c r="DB70" s="21">
        <v>5.8583505623042154E-3</v>
      </c>
      <c r="DC70" s="21">
        <v>4.345502669557301E-2</v>
      </c>
      <c r="DD70" s="21">
        <v>3.6541966316962766E-3</v>
      </c>
      <c r="DE70" s="21">
        <v>1.2046357473952973E-2</v>
      </c>
      <c r="DF70" s="51">
        <v>0</v>
      </c>
      <c r="DG70" s="21">
        <v>1.9859392660959026E-3</v>
      </c>
      <c r="DH70" s="51">
        <v>0</v>
      </c>
      <c r="DI70" s="21">
        <v>0.43520318039468908</v>
      </c>
      <c r="DJ70" s="21">
        <v>1.6435137430125637</v>
      </c>
      <c r="DK70" s="21">
        <v>0.21470380231022268</v>
      </c>
      <c r="DL70" s="21">
        <v>3.7764286132331306</v>
      </c>
      <c r="DM70" s="21">
        <v>0.49334152869817305</v>
      </c>
      <c r="DN70" s="21">
        <v>6.1635981919010057</v>
      </c>
      <c r="DO70" s="21">
        <v>4.5576979982152253</v>
      </c>
      <c r="DP70" s="21">
        <v>7.1541390684960842</v>
      </c>
      <c r="DQ70" s="21">
        <v>4.4329208819159638E-2</v>
      </c>
      <c r="DR70" s="21">
        <v>2.183429482296376E-2</v>
      </c>
      <c r="DS70" s="21">
        <v>5.7467354775126669E-2</v>
      </c>
      <c r="DT70" s="21">
        <v>0.12932562619038421</v>
      </c>
      <c r="DU70" s="21">
        <v>3.6203894538248127E-2</v>
      </c>
      <c r="DV70" s="24">
        <v>0.23112218978467053</v>
      </c>
      <c r="DW70" s="24">
        <v>5.8038189361211884E-2</v>
      </c>
      <c r="DX70" s="24">
        <v>0.4925487145966545</v>
      </c>
      <c r="DY70" s="24">
        <v>0.62999062128257366</v>
      </c>
      <c r="DZ70" s="24">
        <v>0.27994370183795797</v>
      </c>
      <c r="EA70" s="24">
        <v>0.19381828134608947</v>
      </c>
      <c r="EB70" s="24">
        <v>0.10185865089257193</v>
      </c>
      <c r="EC70" s="24">
        <v>0.13204718477242994</v>
      </c>
      <c r="ED70" s="24">
        <v>0.29716149149713889</v>
      </c>
      <c r="EE70" s="24">
        <v>0.53106732716214078</v>
      </c>
      <c r="EF70" s="21">
        <v>0.72</v>
      </c>
      <c r="EG70" s="21">
        <v>0.79</v>
      </c>
      <c r="EH70" s="21">
        <v>0.49</v>
      </c>
      <c r="EI70" s="21">
        <v>0.94</v>
      </c>
      <c r="EJ70" s="21">
        <v>0.73</v>
      </c>
      <c r="EK70" s="21">
        <v>0.2</v>
      </c>
      <c r="EL70" s="21">
        <v>3.87</v>
      </c>
      <c r="EM70" s="21">
        <v>1.8699999999999999</v>
      </c>
      <c r="EN70" s="21">
        <v>1.78</v>
      </c>
      <c r="EO70" s="21">
        <v>1.1399999999999999</v>
      </c>
      <c r="EP70" s="21">
        <v>0.53</v>
      </c>
      <c r="EQ70" s="21">
        <v>3.45</v>
      </c>
      <c r="ER70" s="21">
        <v>0.81</v>
      </c>
      <c r="ES70" s="21">
        <v>0.51</v>
      </c>
      <c r="ET70" s="21">
        <v>0.28999999999999998</v>
      </c>
      <c r="EU70" s="21">
        <v>1.61</v>
      </c>
      <c r="EV70" s="21">
        <v>0.23</v>
      </c>
      <c r="EW70" s="21">
        <v>0.4</v>
      </c>
      <c r="EX70" s="21">
        <v>0.63</v>
      </c>
      <c r="EY70" s="21">
        <v>5.69</v>
      </c>
      <c r="EZ70" s="21">
        <v>0.22898550724637681</v>
      </c>
      <c r="FA70" s="21">
        <v>0.64044943820224709</v>
      </c>
      <c r="FB70" s="21">
        <v>0.62962962962962965</v>
      </c>
      <c r="FC70" s="21">
        <v>4.9576652256643898</v>
      </c>
      <c r="FD70" s="21">
        <v>0.10838528115370405</v>
      </c>
      <c r="FE70" s="21">
        <v>3.6244830528861356E-2</v>
      </c>
      <c r="FF70" s="21">
        <v>4.2320824424866505E-3</v>
      </c>
      <c r="FG70" s="21">
        <v>7.2592671229185876E-2</v>
      </c>
      <c r="FH70" s="21">
        <v>0.42691335225520466</v>
      </c>
      <c r="FI70" s="21">
        <v>0.30590424730289056</v>
      </c>
      <c r="FJ70" s="21">
        <v>4.9581101775434941E-2</v>
      </c>
      <c r="FK70" s="21">
        <v>0.14386410705601915</v>
      </c>
      <c r="FL70" s="25">
        <v>1.1477176737437871</v>
      </c>
      <c r="FM70" s="69" t="s">
        <v>7</v>
      </c>
      <c r="FN70" s="70" t="s">
        <v>402</v>
      </c>
      <c r="FO70" s="70" t="s">
        <v>402</v>
      </c>
      <c r="FP70" s="70" t="s">
        <v>402</v>
      </c>
      <c r="FQ70" s="70" t="s">
        <v>426</v>
      </c>
      <c r="FR70" s="70" t="s">
        <v>638</v>
      </c>
      <c r="FS70" s="45"/>
    </row>
    <row r="71" spans="1:175" s="44" customFormat="1" ht="12.75" customHeight="1" x14ac:dyDescent="0.25">
      <c r="A71" s="7" t="s">
        <v>246</v>
      </c>
      <c r="B71" s="28" t="s">
        <v>6</v>
      </c>
      <c r="C71" s="28" t="s">
        <v>85</v>
      </c>
      <c r="D71" s="28">
        <v>2008</v>
      </c>
      <c r="E71" s="28" t="s">
        <v>285</v>
      </c>
      <c r="F71" s="28"/>
      <c r="G71" s="18">
        <v>73.366</v>
      </c>
      <c r="H71" s="18">
        <v>129.99700000000001</v>
      </c>
      <c r="I71" s="19">
        <v>1</v>
      </c>
      <c r="J71" s="19">
        <v>23</v>
      </c>
      <c r="K71" s="16">
        <v>38.836343530400001</v>
      </c>
      <c r="L71" s="17">
        <v>156.874177</v>
      </c>
      <c r="M71" s="17">
        <v>1179.7478080000001</v>
      </c>
      <c r="N71" s="18">
        <v>1.31</v>
      </c>
      <c r="O71" s="39"/>
      <c r="P71" s="18"/>
      <c r="Q71" s="18">
        <v>16.899999999999999</v>
      </c>
      <c r="R71" s="19">
        <v>-26.1</v>
      </c>
      <c r="S71" s="31">
        <v>-423</v>
      </c>
      <c r="T71" s="21" t="s">
        <v>86</v>
      </c>
      <c r="U71" s="18">
        <v>197.5</v>
      </c>
      <c r="V71" s="18">
        <v>148.30000000000001</v>
      </c>
      <c r="W71" s="18">
        <v>962</v>
      </c>
      <c r="X71" s="18">
        <v>61</v>
      </c>
      <c r="Y71" s="33">
        <v>3</v>
      </c>
      <c r="Z71" s="33">
        <v>55</v>
      </c>
      <c r="AA71" s="18">
        <v>26.4</v>
      </c>
      <c r="AB71" s="18">
        <v>0.8</v>
      </c>
      <c r="AC71" s="18">
        <v>26.3</v>
      </c>
      <c r="AD71" s="18">
        <v>0.7</v>
      </c>
      <c r="AE71" s="33">
        <v>23.2</v>
      </c>
      <c r="AF71" s="33">
        <v>3.5</v>
      </c>
      <c r="AG71" s="18">
        <v>0.462802326598307</v>
      </c>
      <c r="AH71" s="18">
        <v>46.280232659830702</v>
      </c>
      <c r="AI71" s="18">
        <v>0.21057214189230899</v>
      </c>
      <c r="AJ71" s="18">
        <v>0.32883886571001297</v>
      </c>
      <c r="AK71" s="18">
        <v>32.883886571001298</v>
      </c>
      <c r="AL71" s="18">
        <v>0.105578187650681</v>
      </c>
      <c r="AM71" s="18">
        <v>0.208358807691682</v>
      </c>
      <c r="AN71" s="18">
        <v>20.835880769168199</v>
      </c>
      <c r="AO71" s="18">
        <v>0.149763419975983</v>
      </c>
      <c r="AP71" s="18">
        <v>0.41538877575478705</v>
      </c>
      <c r="AQ71" s="18">
        <v>0.58461122424521295</v>
      </c>
      <c r="AR71" s="18">
        <v>6.0627104784378227</v>
      </c>
      <c r="AS71" s="18">
        <v>4.3077891408011704</v>
      </c>
      <c r="AT71" s="18">
        <v>10.370499619238993</v>
      </c>
      <c r="AU71" s="18">
        <v>79.164119230831986</v>
      </c>
      <c r="AV71" s="25"/>
      <c r="AW71" s="25"/>
      <c r="AX71" s="25"/>
      <c r="AY71" s="25">
        <v>5.2992644462047699E-3</v>
      </c>
      <c r="AZ71" s="25">
        <v>3.7771804487253375E-3</v>
      </c>
      <c r="BA71" s="25">
        <v>1.2627049869832202E-2</v>
      </c>
      <c r="BB71" s="25">
        <v>9.7982614702105866E-3</v>
      </c>
      <c r="BC71" s="25">
        <v>2.5046343119234492E-2</v>
      </c>
      <c r="BD71" s="25">
        <v>3.77235911415921E-2</v>
      </c>
      <c r="BE71" s="25">
        <v>4.1737385734901433E-2</v>
      </c>
      <c r="BF71" s="25">
        <v>7.8890411216555503E-2</v>
      </c>
      <c r="BG71" s="25">
        <v>3.618942847718043E-2</v>
      </c>
      <c r="BH71" s="25">
        <v>7.9108223709538808E-2</v>
      </c>
      <c r="BI71" s="25">
        <v>2.7554689958085479E-2</v>
      </c>
      <c r="BJ71" s="25">
        <v>0.1356498817722171</v>
      </c>
      <c r="BK71" s="25">
        <v>1.705683602754492E-2</v>
      </c>
      <c r="BL71" s="25">
        <v>0.10693298149703492</v>
      </c>
      <c r="BM71" s="25">
        <v>4.2176707225520102E-3</v>
      </c>
      <c r="BN71" s="25">
        <v>8.1472125147162192E-2</v>
      </c>
      <c r="BO71" s="25">
        <v>2.8656755588315564E-3</v>
      </c>
      <c r="BP71" s="25">
        <v>1.5301402421537368E-2</v>
      </c>
      <c r="BQ71" s="21"/>
      <c r="BR71" s="21"/>
      <c r="BS71" s="21"/>
      <c r="BT71" s="21"/>
      <c r="BU71" s="25">
        <v>1.4134109474285987</v>
      </c>
      <c r="BV71" s="53">
        <v>0</v>
      </c>
      <c r="BW71" s="25">
        <v>3.7837994032743327</v>
      </c>
      <c r="BX71" s="25">
        <v>3.7906759617915911</v>
      </c>
      <c r="BY71" s="25">
        <v>9.9785931032007114E-2</v>
      </c>
      <c r="BZ71" s="25">
        <v>0.857458335794682</v>
      </c>
      <c r="CA71" s="25">
        <v>4.3960519031125037E-2</v>
      </c>
      <c r="CB71" s="25">
        <v>0.15606789192379295</v>
      </c>
      <c r="CC71" s="25">
        <v>0.10199357271153621</v>
      </c>
      <c r="CD71" s="25">
        <v>0.51618185583901877</v>
      </c>
      <c r="CE71" s="25">
        <v>0.18170713285771603</v>
      </c>
      <c r="CF71" s="25">
        <v>0.3896888110817463</v>
      </c>
      <c r="CG71" s="25">
        <v>0.16537721967740893</v>
      </c>
      <c r="CH71" s="25">
        <v>0.66616513834357816</v>
      </c>
      <c r="CI71" s="25">
        <v>4.9356292381177828E-2</v>
      </c>
      <c r="CJ71" s="25">
        <v>7.9965869069571011E-2</v>
      </c>
      <c r="CK71" s="25">
        <v>2.3047911252622806E-3</v>
      </c>
      <c r="CL71" s="25">
        <v>7.4418515864596785E-4</v>
      </c>
      <c r="CM71" s="21"/>
      <c r="CN71" s="21"/>
      <c r="CO71" s="51"/>
      <c r="CP71" s="21">
        <v>4.379501458195283E-3</v>
      </c>
      <c r="CQ71" s="21">
        <v>1.7022129009293091E-2</v>
      </c>
      <c r="CR71" s="21">
        <v>7.8043450460101652E-2</v>
      </c>
      <c r="CS71" s="51">
        <v>0</v>
      </c>
      <c r="CT71" s="21">
        <v>2.1353793667543346E-2</v>
      </c>
      <c r="CU71" s="21">
        <v>5.5122251521296399E-2</v>
      </c>
      <c r="CV71" s="21">
        <v>2.7282553707253864E-2</v>
      </c>
      <c r="CW71" s="21">
        <v>0.12712741154541068</v>
      </c>
      <c r="CX71" s="21">
        <v>1.7001799378359661E-2</v>
      </c>
      <c r="CY71" s="21">
        <v>6.7530831479197542E-2</v>
      </c>
      <c r="CZ71" s="21">
        <v>1.0296522057123935E-2</v>
      </c>
      <c r="DA71" s="21">
        <v>6.7842337932855101E-2</v>
      </c>
      <c r="DB71" s="21">
        <v>5.9664219764226211E-3</v>
      </c>
      <c r="DC71" s="21">
        <v>6.2275437953728245E-2</v>
      </c>
      <c r="DD71" s="21">
        <v>4.910118568320505E-3</v>
      </c>
      <c r="DE71" s="21">
        <v>2.0814817658519304E-2</v>
      </c>
      <c r="DF71" s="51">
        <v>0</v>
      </c>
      <c r="DG71" s="21">
        <v>3.5347986565891186E-3</v>
      </c>
      <c r="DH71" s="51">
        <v>0</v>
      </c>
      <c r="DI71" s="21">
        <v>0.47015948681450437</v>
      </c>
      <c r="DJ71" s="21">
        <v>1.3536023068373908</v>
      </c>
      <c r="DK71" s="21">
        <v>0.24317128628275636</v>
      </c>
      <c r="DL71" s="21">
        <v>2.8790279571056234</v>
      </c>
      <c r="DM71" s="21">
        <v>0.51721020866839718</v>
      </c>
      <c r="DN71" s="21">
        <v>6.4282180049133109</v>
      </c>
      <c r="DO71" s="21">
        <v>4.0435238347061624</v>
      </c>
      <c r="DP71" s="21">
        <v>8.1501177398371976</v>
      </c>
      <c r="DQ71" s="21">
        <v>6.0963637439211217E-2</v>
      </c>
      <c r="DR71" s="51">
        <v>0</v>
      </c>
      <c r="DS71" s="21">
        <v>0</v>
      </c>
      <c r="DT71" s="21">
        <v>0.25772607542992065</v>
      </c>
      <c r="DU71" s="21">
        <v>7.4224084288117928E-2</v>
      </c>
      <c r="DV71" s="24">
        <v>0.31868971286913189</v>
      </c>
      <c r="DW71" s="24">
        <v>7.4224084288117928E-2</v>
      </c>
      <c r="DX71" s="24"/>
      <c r="DY71" s="24"/>
      <c r="DZ71" s="24">
        <v>0.28799602121866208</v>
      </c>
      <c r="EA71" s="24"/>
      <c r="EB71" s="24">
        <v>0.12966586690031773</v>
      </c>
      <c r="EC71" s="24"/>
      <c r="ED71" s="24">
        <v>0.54816734035530224</v>
      </c>
      <c r="EE71" s="24"/>
      <c r="EF71" s="21">
        <v>0.6</v>
      </c>
      <c r="EG71" s="21">
        <v>1.08</v>
      </c>
      <c r="EH71" s="21">
        <v>0.41</v>
      </c>
      <c r="EI71" s="21">
        <v>0.86</v>
      </c>
      <c r="EJ71" s="21">
        <v>1.46</v>
      </c>
      <c r="EK71" s="21">
        <v>0.4</v>
      </c>
      <c r="EL71" s="21">
        <v>4.8100000000000005</v>
      </c>
      <c r="EM71" s="21">
        <v>2.7199999999999998</v>
      </c>
      <c r="EN71" s="21">
        <v>3.51</v>
      </c>
      <c r="EO71" s="21">
        <v>2.1</v>
      </c>
      <c r="EP71" s="21">
        <v>1.17</v>
      </c>
      <c r="EQ71" s="21">
        <v>6.7799999999999994</v>
      </c>
      <c r="ER71" s="21">
        <v>2.0299999999999998</v>
      </c>
      <c r="ES71" s="21">
        <v>1.32</v>
      </c>
      <c r="ET71" s="21">
        <v>0.75</v>
      </c>
      <c r="EU71" s="21">
        <v>4.0999999999999996</v>
      </c>
      <c r="EV71" s="21">
        <v>0.52</v>
      </c>
      <c r="EW71" s="21">
        <v>1.57</v>
      </c>
      <c r="EX71" s="21">
        <v>2.09</v>
      </c>
      <c r="EY71" s="21">
        <v>12.969999999999999</v>
      </c>
      <c r="EZ71" s="21">
        <v>0.15929203539823011</v>
      </c>
      <c r="FA71" s="21">
        <v>0.59829059829059839</v>
      </c>
      <c r="FB71" s="21">
        <v>0.65024630541871931</v>
      </c>
      <c r="FC71" s="21">
        <v>3.7708780189470068</v>
      </c>
      <c r="FD71" s="25">
        <v>0.33860008010614673</v>
      </c>
      <c r="FE71" s="25">
        <v>0.11820119960204002</v>
      </c>
      <c r="FF71" s="25">
        <v>2.436688841459711E-2</v>
      </c>
      <c r="FG71" s="25">
        <v>0.17983730957698074</v>
      </c>
      <c r="FH71" s="25">
        <v>1.3439490275316468</v>
      </c>
      <c r="FI71" s="25">
        <v>0.90560155342131321</v>
      </c>
      <c r="FJ71" s="25">
        <v>0.13677930876273722</v>
      </c>
      <c r="FK71" s="25">
        <v>0.39218188422498945</v>
      </c>
      <c r="FL71" s="25">
        <v>3.4395172516404515</v>
      </c>
      <c r="FM71" s="69" t="s">
        <v>246</v>
      </c>
      <c r="FN71" s="70" t="s">
        <v>404</v>
      </c>
      <c r="FO71" s="70" t="s">
        <v>404</v>
      </c>
      <c r="FP71" s="70" t="s">
        <v>403</v>
      </c>
      <c r="FQ71" s="70" t="s">
        <v>400</v>
      </c>
      <c r="FR71" s="70" t="s">
        <v>638</v>
      </c>
      <c r="FS71" s="45"/>
    </row>
    <row r="72" spans="1:175" s="44" customFormat="1" ht="12.75" customHeight="1" x14ac:dyDescent="0.25">
      <c r="A72" s="26" t="s">
        <v>247</v>
      </c>
      <c r="B72" s="26"/>
      <c r="C72" s="27" t="s">
        <v>24</v>
      </c>
      <c r="D72" s="27">
        <v>2004</v>
      </c>
      <c r="E72" s="28" t="s">
        <v>286</v>
      </c>
      <c r="F72" s="29"/>
      <c r="G72" s="18">
        <v>72.099999999999994</v>
      </c>
      <c r="H72" s="18">
        <v>150.766666666666</v>
      </c>
      <c r="I72" s="41">
        <v>2</v>
      </c>
      <c r="J72" s="41">
        <v>12</v>
      </c>
      <c r="K72" s="16">
        <v>30.065703367000001</v>
      </c>
      <c r="L72" s="17">
        <v>746.17143399999998</v>
      </c>
      <c r="M72" s="17">
        <v>481.474604</v>
      </c>
      <c r="N72" s="30">
        <v>1.46</v>
      </c>
      <c r="O72" s="30">
        <v>9.9000000000000005E-2</v>
      </c>
      <c r="P72" s="18">
        <v>14.747474747474746</v>
      </c>
      <c r="Q72" s="30"/>
      <c r="R72" s="19">
        <v>-26.6</v>
      </c>
      <c r="S72" s="31">
        <v>-527</v>
      </c>
      <c r="T72" s="32"/>
      <c r="U72" s="18">
        <v>197.5</v>
      </c>
      <c r="V72" s="18">
        <v>148.30000000000001</v>
      </c>
      <c r="W72" s="18">
        <v>962</v>
      </c>
      <c r="X72" s="18">
        <v>61</v>
      </c>
      <c r="Y72" s="33">
        <v>3</v>
      </c>
      <c r="Z72" s="33">
        <v>55</v>
      </c>
      <c r="AA72" s="18">
        <v>26.4</v>
      </c>
      <c r="AB72" s="18">
        <v>0.8</v>
      </c>
      <c r="AC72" s="18">
        <v>26.3</v>
      </c>
      <c r="AD72" s="18">
        <v>0.7</v>
      </c>
      <c r="AE72" s="33">
        <v>23.2</v>
      </c>
      <c r="AF72" s="33">
        <v>3.5</v>
      </c>
      <c r="AG72" s="18">
        <v>0.38583414260139798</v>
      </c>
      <c r="AH72" s="18">
        <v>38.583414260139797</v>
      </c>
      <c r="AI72" s="18">
        <v>0.18998225028160601</v>
      </c>
      <c r="AJ72" s="18">
        <v>0.448165715837965</v>
      </c>
      <c r="AK72" s="18">
        <v>44.816571583796502</v>
      </c>
      <c r="AL72" s="18">
        <v>0.10491932914529301</v>
      </c>
      <c r="AM72" s="18">
        <v>0.166000141560638</v>
      </c>
      <c r="AN72" s="18">
        <v>16.6000141560638</v>
      </c>
      <c r="AO72" s="18">
        <v>0.126329096589991</v>
      </c>
      <c r="AP72" s="18">
        <v>0.53736905504588817</v>
      </c>
      <c r="AQ72" s="18">
        <v>0.46263094495411183</v>
      </c>
      <c r="AR72" s="18">
        <v>5.6331784819804103</v>
      </c>
      <c r="AS72" s="18">
        <v>6.5432194512342887</v>
      </c>
      <c r="AT72" s="18">
        <v>12.176397933214698</v>
      </c>
      <c r="AU72" s="18">
        <v>83.399985843936292</v>
      </c>
      <c r="AV72" s="32"/>
      <c r="AW72" s="32"/>
      <c r="AX72" s="32"/>
      <c r="AY72" s="32"/>
      <c r="AZ72" s="32"/>
      <c r="BA72" s="32"/>
      <c r="BB72" s="32"/>
      <c r="BC72" s="32">
        <v>0.01</v>
      </c>
      <c r="BD72" s="32">
        <v>7.0000000000000007E-2</v>
      </c>
      <c r="BE72" s="32">
        <v>0.05</v>
      </c>
      <c r="BF72" s="32">
        <v>0.14000000000000001</v>
      </c>
      <c r="BG72" s="32">
        <v>0.06</v>
      </c>
      <c r="BH72" s="32">
        <v>0.19</v>
      </c>
      <c r="BI72" s="32">
        <v>0.05</v>
      </c>
      <c r="BJ72" s="32">
        <v>0.34</v>
      </c>
      <c r="BK72" s="32">
        <v>0.05</v>
      </c>
      <c r="BL72" s="32">
        <v>0.3</v>
      </c>
      <c r="BM72" s="32">
        <v>0.04</v>
      </c>
      <c r="BN72" s="32">
        <v>0.26</v>
      </c>
      <c r="BO72" s="32">
        <v>0.03</v>
      </c>
      <c r="BP72" s="32">
        <v>0.08</v>
      </c>
      <c r="BQ72" s="32">
        <v>0.02</v>
      </c>
      <c r="BR72" s="32"/>
      <c r="BS72" s="32"/>
      <c r="BT72" s="32"/>
      <c r="BU72" s="32"/>
      <c r="BV72" s="32"/>
      <c r="BW72" s="24"/>
      <c r="BX72" s="24"/>
      <c r="BY72" s="32"/>
      <c r="BZ72" s="32" t="s">
        <v>22</v>
      </c>
      <c r="CA72" s="32">
        <v>3.4246575342465756E-3</v>
      </c>
      <c r="CB72" s="32">
        <v>0.02</v>
      </c>
      <c r="CC72" s="32">
        <v>0.01</v>
      </c>
      <c r="CD72" s="32">
        <v>0.08</v>
      </c>
      <c r="CE72" s="32">
        <v>0.03</v>
      </c>
      <c r="CF72" s="32">
        <v>0.12</v>
      </c>
      <c r="CG72" s="32">
        <v>0.03</v>
      </c>
      <c r="CH72" s="32">
        <v>0.1</v>
      </c>
      <c r="CI72" s="32">
        <v>0.02</v>
      </c>
      <c r="CJ72" s="32">
        <v>0.08</v>
      </c>
      <c r="CK72" s="32">
        <v>0.01</v>
      </c>
      <c r="CL72" s="32">
        <v>0.04</v>
      </c>
      <c r="CM72" s="32" t="s">
        <v>23</v>
      </c>
      <c r="CN72" s="32"/>
      <c r="CO72" s="32"/>
      <c r="CP72" s="32"/>
      <c r="CQ72" s="32"/>
      <c r="CR72" s="32"/>
      <c r="CS72" s="32"/>
      <c r="CT72" s="21">
        <v>2.7397260273972603E-3</v>
      </c>
      <c r="CU72" s="21">
        <v>6.3013698630136991E-2</v>
      </c>
      <c r="CV72" s="21">
        <v>3.287671232876712E-2</v>
      </c>
      <c r="CW72" s="21">
        <v>0.30342465753424658</v>
      </c>
      <c r="CX72" s="21">
        <v>6.2328767123287672E-2</v>
      </c>
      <c r="CY72" s="21">
        <v>0.28835616438356165</v>
      </c>
      <c r="CZ72" s="21">
        <v>4.726027397260274E-2</v>
      </c>
      <c r="DA72" s="21">
        <v>0.61232876712328765</v>
      </c>
      <c r="DB72" s="21">
        <v>4.5890410958904115E-2</v>
      </c>
      <c r="DC72" s="21">
        <v>0.52397260273972601</v>
      </c>
      <c r="DD72" s="21">
        <v>2.9452054794520548E-2</v>
      </c>
      <c r="DE72" s="21">
        <v>0.12739726027397261</v>
      </c>
      <c r="DF72" s="21">
        <v>1.9863013698630135E-2</v>
      </c>
      <c r="DG72" s="21">
        <v>5.5479452054794529E-2</v>
      </c>
      <c r="DH72" s="32"/>
      <c r="DI72" s="21">
        <v>1.3400000000000003</v>
      </c>
      <c r="DJ72" s="21">
        <v>0.4</v>
      </c>
      <c r="DK72" s="21">
        <v>1.75</v>
      </c>
      <c r="DL72" s="21">
        <v>0.29850746268656714</v>
      </c>
      <c r="DM72" s="21">
        <v>1.305970149253731</v>
      </c>
      <c r="DN72" s="21">
        <v>5.6224256292906185</v>
      </c>
      <c r="DO72" s="21">
        <v>4.7222222222222214</v>
      </c>
      <c r="DP72" s="21">
        <v>9.5665760869565215</v>
      </c>
      <c r="DQ72" s="32">
        <v>9.0410958904109592E-2</v>
      </c>
      <c r="DR72" s="24"/>
      <c r="DS72" s="32">
        <v>9.1095890410958905E-2</v>
      </c>
      <c r="DT72" s="32">
        <v>1.6787671232876713</v>
      </c>
      <c r="DU72" s="24"/>
      <c r="DV72" s="24">
        <v>1.8602739726027397</v>
      </c>
      <c r="DW72" s="24"/>
      <c r="DX72" s="24"/>
      <c r="DY72" s="24"/>
      <c r="DZ72" s="24"/>
      <c r="EA72" s="24"/>
      <c r="EB72" s="24">
        <v>6.7470864853813109E-2</v>
      </c>
      <c r="EC72" s="24">
        <v>6.7982007769372299E-2</v>
      </c>
      <c r="ED72" s="24">
        <v>1.2528112860355753</v>
      </c>
      <c r="EE72" s="24">
        <v>1.3882641586587607</v>
      </c>
      <c r="EF72" s="24"/>
      <c r="EG72" s="24"/>
      <c r="EH72" s="24"/>
      <c r="EI72" s="24"/>
      <c r="EJ72" s="24"/>
      <c r="EK72" s="24"/>
      <c r="EL72" s="21"/>
      <c r="EM72" s="21"/>
      <c r="EN72" s="24"/>
      <c r="EO72" s="24"/>
      <c r="EP72" s="24"/>
      <c r="EQ72" s="21"/>
      <c r="ER72" s="24"/>
      <c r="ES72" s="24"/>
      <c r="ET72" s="24"/>
      <c r="EU72" s="21"/>
      <c r="EV72" s="24"/>
      <c r="EW72" s="24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5"/>
      <c r="FM72" s="62" t="s">
        <v>247</v>
      </c>
      <c r="FN72" s="63" t="s">
        <v>395</v>
      </c>
      <c r="FO72" s="63" t="s">
        <v>395</v>
      </c>
      <c r="FP72" s="63" t="s">
        <v>395</v>
      </c>
      <c r="FQ72" s="63"/>
      <c r="FR72" s="63" t="s">
        <v>395</v>
      </c>
      <c r="FS72" s="45"/>
    </row>
    <row r="73" spans="1:175" s="44" customFormat="1" ht="12.75" customHeight="1" x14ac:dyDescent="0.25">
      <c r="A73" s="7" t="s">
        <v>274</v>
      </c>
      <c r="B73" s="28" t="s">
        <v>15</v>
      </c>
      <c r="C73" s="28" t="s">
        <v>15</v>
      </c>
      <c r="D73" s="28">
        <v>2011</v>
      </c>
      <c r="E73" s="28" t="s">
        <v>286</v>
      </c>
      <c r="F73" s="28"/>
      <c r="G73" s="18">
        <v>72.569999999999993</v>
      </c>
      <c r="H73" s="18">
        <v>158.5</v>
      </c>
      <c r="I73" s="19">
        <v>5</v>
      </c>
      <c r="J73" s="19">
        <v>23</v>
      </c>
      <c r="K73" s="16">
        <v>171.22193569500001</v>
      </c>
      <c r="L73" s="17">
        <v>996.15977599999997</v>
      </c>
      <c r="M73" s="17">
        <v>356.77047800000003</v>
      </c>
      <c r="N73" s="18">
        <v>0.61</v>
      </c>
      <c r="O73" s="18">
        <v>8.5999999999999993E-2</v>
      </c>
      <c r="P73" s="18">
        <v>7.0930232558139537</v>
      </c>
      <c r="Q73" s="18">
        <v>16.329899999999999</v>
      </c>
      <c r="R73" s="19">
        <v>-25.48</v>
      </c>
      <c r="S73" s="31">
        <v>-533.07041589765049</v>
      </c>
      <c r="T73" s="21" t="s">
        <v>52</v>
      </c>
      <c r="U73" s="18">
        <v>197.5</v>
      </c>
      <c r="V73" s="18">
        <v>148.30000000000001</v>
      </c>
      <c r="W73" s="18">
        <v>962</v>
      </c>
      <c r="X73" s="18">
        <v>61</v>
      </c>
      <c r="Y73" s="33">
        <v>3</v>
      </c>
      <c r="Z73" s="33">
        <v>55</v>
      </c>
      <c r="AA73" s="18">
        <v>26.4</v>
      </c>
      <c r="AB73" s="18">
        <v>0.8</v>
      </c>
      <c r="AC73" s="18">
        <v>26.3</v>
      </c>
      <c r="AD73" s="18">
        <v>0.7</v>
      </c>
      <c r="AE73" s="33">
        <v>23.2</v>
      </c>
      <c r="AF73" s="33">
        <v>3.5</v>
      </c>
      <c r="AG73" s="18">
        <v>0.31463860094030499</v>
      </c>
      <c r="AH73" s="18">
        <v>31.463860094030498</v>
      </c>
      <c r="AI73" s="18">
        <v>0.17678578582903201</v>
      </c>
      <c r="AJ73" s="18">
        <v>0.47140103548958701</v>
      </c>
      <c r="AK73" s="18">
        <v>47.140103548958699</v>
      </c>
      <c r="AL73" s="18">
        <v>9.6215396938075598E-2</v>
      </c>
      <c r="AM73" s="18">
        <v>0.213960363570109</v>
      </c>
      <c r="AN73" s="18">
        <v>21.3960363570109</v>
      </c>
      <c r="AO73" s="18">
        <v>0.118097484014628</v>
      </c>
      <c r="AP73" s="18">
        <v>0.59971662196405273</v>
      </c>
      <c r="AQ73" s="18">
        <v>0.40028337803594727</v>
      </c>
      <c r="AR73" s="18">
        <v>1.9192954657358603</v>
      </c>
      <c r="AS73" s="18">
        <v>2.8755463164864805</v>
      </c>
      <c r="AT73" s="18">
        <v>4.794841782222341</v>
      </c>
      <c r="AU73" s="18">
        <v>78.6039636429892</v>
      </c>
      <c r="AV73" s="21"/>
      <c r="AW73" s="21"/>
      <c r="AX73" s="21" t="s">
        <v>432</v>
      </c>
      <c r="AY73" s="21">
        <v>7.1690185669368292E-3</v>
      </c>
      <c r="AZ73" s="21">
        <v>1.358284025438216E-2</v>
      </c>
      <c r="BA73" s="21">
        <v>1.9190134882728145E-2</v>
      </c>
      <c r="BB73" s="21">
        <v>1.5051328424786403E-2</v>
      </c>
      <c r="BC73" s="21">
        <v>1.7930582475852056E-2</v>
      </c>
      <c r="BD73" s="21">
        <v>3.0887509585760989E-2</v>
      </c>
      <c r="BE73" s="21">
        <v>2.465630055729737E-2</v>
      </c>
      <c r="BF73" s="21">
        <v>5.7745026436298384E-2</v>
      </c>
      <c r="BG73" s="21">
        <v>2.9302997650701951E-2</v>
      </c>
      <c r="BH73" s="21">
        <v>8.4532465345770025E-2</v>
      </c>
      <c r="BI73" s="21">
        <v>3.5079786065729361E-2</v>
      </c>
      <c r="BJ73" s="21">
        <v>0.11606530145203477</v>
      </c>
      <c r="BK73" s="21">
        <v>3.2141209334672988E-2</v>
      </c>
      <c r="BL73" s="21">
        <v>0.12218077356068598</v>
      </c>
      <c r="BM73" s="21">
        <v>1.0423080882202222E-2</v>
      </c>
      <c r="BN73" s="21">
        <v>0.12810648738372754</v>
      </c>
      <c r="BO73" s="21">
        <v>1.5569365963561453E-2</v>
      </c>
      <c r="BP73" s="21">
        <v>5.8309317215117284E-2</v>
      </c>
      <c r="BQ73" s="21">
        <v>1.3565215880376137E-2</v>
      </c>
      <c r="BR73" s="21">
        <v>1.8460676718970972E-2</v>
      </c>
      <c r="BS73" s="25">
        <v>2.7282400360680668E-2</v>
      </c>
      <c r="BT73" s="25">
        <v>2.1153664694792865E-2</v>
      </c>
      <c r="BU73" s="21">
        <v>0.24722308522296182</v>
      </c>
      <c r="BV73" s="21">
        <v>5.7347463603560613E-2</v>
      </c>
      <c r="BW73" s="21">
        <v>0.61233426007059621</v>
      </c>
      <c r="BX73" s="21">
        <v>0.41655535739633753</v>
      </c>
      <c r="BY73" s="21">
        <v>2.7894935712548148E-2</v>
      </c>
      <c r="BZ73" s="21">
        <v>0.16985684748518992</v>
      </c>
      <c r="CA73" s="21">
        <v>2.1874733662003973E-2</v>
      </c>
      <c r="CB73" s="21">
        <v>4.4268277998883804E-2</v>
      </c>
      <c r="CC73" s="21">
        <v>2.727941362276512E-2</v>
      </c>
      <c r="CD73" s="21">
        <v>0.10660997722038265</v>
      </c>
      <c r="CE73" s="21">
        <v>6.7127422691735453E-2</v>
      </c>
      <c r="CF73" s="21">
        <v>0.19593750049718794</v>
      </c>
      <c r="CG73" s="21">
        <v>7.8696983151298736E-2</v>
      </c>
      <c r="CH73" s="21">
        <v>0.24488980916644618</v>
      </c>
      <c r="CI73" s="21">
        <v>6.730177487315489E-2</v>
      </c>
      <c r="CJ73" s="21">
        <v>0.20464938840728794</v>
      </c>
      <c r="CK73" s="21">
        <v>7.2048332434016191E-2</v>
      </c>
      <c r="CL73" s="21">
        <v>0.26117102732030995</v>
      </c>
      <c r="CM73" s="21">
        <v>0.11565331212959591</v>
      </c>
      <c r="CN73" s="21">
        <v>0.14154851207765534</v>
      </c>
      <c r="CO73" s="21">
        <v>3.3514427449557266E-2</v>
      </c>
      <c r="CP73" s="21">
        <v>1.2339166591073761E-2</v>
      </c>
      <c r="CQ73" s="21">
        <v>6.014750873227994E-2</v>
      </c>
      <c r="CR73" s="21">
        <v>7.973787875274271E-3</v>
      </c>
      <c r="CS73" s="21">
        <v>0.10555974413642408</v>
      </c>
      <c r="CT73" s="21">
        <v>1.1355266705502708E-2</v>
      </c>
      <c r="CU73" s="21">
        <v>7.6800217580998364E-2</v>
      </c>
      <c r="CV73" s="21">
        <v>5.098247812779199E-2</v>
      </c>
      <c r="CW73" s="21">
        <v>0.22811112186861462</v>
      </c>
      <c r="CX73" s="21">
        <v>7.8573525350901424E-2</v>
      </c>
      <c r="CY73" s="21">
        <v>0.21291293713436224</v>
      </c>
      <c r="CZ73" s="21">
        <v>8.0712090549285243E-2</v>
      </c>
      <c r="DA73" s="21">
        <v>0.39806481285581552</v>
      </c>
      <c r="DB73" s="21">
        <v>4.9804747127666263E-2</v>
      </c>
      <c r="DC73" s="21">
        <v>0.29629164753306075</v>
      </c>
      <c r="DD73" s="21">
        <v>2.8346857742041501E-2</v>
      </c>
      <c r="DE73" s="21">
        <v>9.0875868003953697E-2</v>
      </c>
      <c r="DF73" s="21">
        <v>1.9233652782597064E-2</v>
      </c>
      <c r="DG73" s="21">
        <v>3.7476503841601561E-2</v>
      </c>
      <c r="DH73" s="21">
        <v>5.463232090537647E-3</v>
      </c>
      <c r="DI73" s="21">
        <v>0.60240778720350141</v>
      </c>
      <c r="DJ73" s="21">
        <v>1.1246948158497019</v>
      </c>
      <c r="DK73" s="21">
        <v>1.2137191175703841</v>
      </c>
      <c r="DL73" s="21">
        <v>1.866999132051002</v>
      </c>
      <c r="DM73" s="21">
        <v>2.0147799270735085</v>
      </c>
      <c r="DN73" s="21">
        <v>4.4624105025357128</v>
      </c>
      <c r="DO73" s="21">
        <v>2.9481122915262929</v>
      </c>
      <c r="DP73" s="21">
        <v>4.8383383266282332</v>
      </c>
      <c r="DQ73" s="21">
        <v>3.8996340983994925E-2</v>
      </c>
      <c r="DR73" s="21">
        <v>1.7517404406904948E-2</v>
      </c>
      <c r="DS73" s="21">
        <v>2.4572731175134765E-2</v>
      </c>
      <c r="DT73" s="21">
        <v>0.16495933701796128</v>
      </c>
      <c r="DU73" s="21">
        <v>6.1330666395455855E-2</v>
      </c>
      <c r="DV73" s="24">
        <v>0.22852840917709097</v>
      </c>
      <c r="DW73" s="24">
        <v>7.8848070802360809E-2</v>
      </c>
      <c r="DX73" s="24">
        <v>0.44920636051711954</v>
      </c>
      <c r="DY73" s="24">
        <v>2.4958831787292972</v>
      </c>
      <c r="DZ73" s="24">
        <v>0.37179263389484879</v>
      </c>
      <c r="EA73" s="24">
        <v>0.32358991794977893</v>
      </c>
      <c r="EB73" s="24">
        <v>6.4734124977075438E-2</v>
      </c>
      <c r="EC73" s="24">
        <v>4.0790859110912799E-2</v>
      </c>
      <c r="ED73" s="24">
        <v>0.27383334100599172</v>
      </c>
      <c r="EE73" s="24">
        <v>0.37935832509397993</v>
      </c>
      <c r="EF73" s="21">
        <v>0.17</v>
      </c>
      <c r="EG73" s="21">
        <v>0.17</v>
      </c>
      <c r="EH73" s="21">
        <v>0.14000000000000001</v>
      </c>
      <c r="EI73" s="21">
        <v>0.27</v>
      </c>
      <c r="EJ73" s="21">
        <v>0.42</v>
      </c>
      <c r="EK73" s="21">
        <v>0.05</v>
      </c>
      <c r="EL73" s="21">
        <v>1.22</v>
      </c>
      <c r="EM73" s="21">
        <v>0.74</v>
      </c>
      <c r="EN73" s="21">
        <v>0.46</v>
      </c>
      <c r="EO73" s="21">
        <v>0.31</v>
      </c>
      <c r="EP73" s="21">
        <v>0.13</v>
      </c>
      <c r="EQ73" s="21">
        <v>0.9</v>
      </c>
      <c r="ER73" s="21">
        <v>0.47</v>
      </c>
      <c r="ES73" s="21">
        <v>0.16</v>
      </c>
      <c r="ET73" s="21">
        <v>0.14000000000000001</v>
      </c>
      <c r="EU73" s="21">
        <v>0.77</v>
      </c>
      <c r="EV73" s="21">
        <v>0.06</v>
      </c>
      <c r="EW73" s="21">
        <v>0.12</v>
      </c>
      <c r="EX73" s="21">
        <v>0.18</v>
      </c>
      <c r="EY73" s="21">
        <v>1.8499999999999999</v>
      </c>
      <c r="EZ73" s="21">
        <v>0.18888888888888888</v>
      </c>
      <c r="FA73" s="21">
        <v>0.67391304347826086</v>
      </c>
      <c r="FB73" s="21">
        <v>0.34042553191489366</v>
      </c>
      <c r="FC73" s="21">
        <v>4.376562672827081</v>
      </c>
      <c r="FD73" s="25">
        <v>1.8264592835236744E-2</v>
      </c>
      <c r="FE73" s="53">
        <v>0</v>
      </c>
      <c r="FF73" s="53">
        <v>0</v>
      </c>
      <c r="FG73" s="25">
        <v>5.3332116429560636E-2</v>
      </c>
      <c r="FH73" s="25">
        <v>0.10201700297592821</v>
      </c>
      <c r="FI73" s="25">
        <v>0.13022022649400367</v>
      </c>
      <c r="FJ73" s="25">
        <v>2.098526472298539E-2</v>
      </c>
      <c r="FK73" s="25">
        <v>9.788695621552844E-2</v>
      </c>
      <c r="FL73" s="25">
        <v>0.4227061596732431</v>
      </c>
      <c r="FM73" s="69" t="s">
        <v>274</v>
      </c>
      <c r="FN73" s="70" t="s">
        <v>396</v>
      </c>
      <c r="FO73" s="70" t="s">
        <v>396</v>
      </c>
      <c r="FP73" s="70" t="s">
        <v>396</v>
      </c>
      <c r="FQ73" s="70" t="s">
        <v>392</v>
      </c>
      <c r="FR73" s="70" t="s">
        <v>392</v>
      </c>
      <c r="FS73" s="45"/>
    </row>
    <row r="74" spans="1:175" s="44" customFormat="1" ht="12.75" customHeight="1" x14ac:dyDescent="0.25">
      <c r="A74" s="7" t="s">
        <v>275</v>
      </c>
      <c r="B74" s="28" t="s">
        <v>15</v>
      </c>
      <c r="C74" s="28" t="s">
        <v>15</v>
      </c>
      <c r="D74" s="28">
        <v>2011</v>
      </c>
      <c r="E74" s="28" t="s">
        <v>286</v>
      </c>
      <c r="F74" s="28"/>
      <c r="G74" s="18">
        <v>73.69</v>
      </c>
      <c r="H74" s="18">
        <v>149.6</v>
      </c>
      <c r="I74" s="19">
        <v>5</v>
      </c>
      <c r="J74" s="19">
        <v>15</v>
      </c>
      <c r="K74" s="16">
        <v>157.63374139699999</v>
      </c>
      <c r="L74" s="17">
        <v>700.14056300000004</v>
      </c>
      <c r="M74" s="17">
        <v>621.07852000000003</v>
      </c>
      <c r="N74" s="18">
        <v>0.56999999999999995</v>
      </c>
      <c r="O74" s="18">
        <v>7.5999999999999998E-2</v>
      </c>
      <c r="P74" s="18">
        <v>7.4999999999999991</v>
      </c>
      <c r="Q74" s="18">
        <v>12.616099999999999</v>
      </c>
      <c r="R74" s="19">
        <v>-24.83</v>
      </c>
      <c r="S74" s="31">
        <v>-592.02182504319717</v>
      </c>
      <c r="T74" s="21" t="s">
        <v>53</v>
      </c>
      <c r="U74" s="18">
        <v>197.5</v>
      </c>
      <c r="V74" s="18">
        <v>148.30000000000001</v>
      </c>
      <c r="W74" s="18">
        <v>962</v>
      </c>
      <c r="X74" s="18">
        <v>61</v>
      </c>
      <c r="Y74" s="33">
        <v>3</v>
      </c>
      <c r="Z74" s="33">
        <v>55</v>
      </c>
      <c r="AA74" s="18">
        <v>26.4</v>
      </c>
      <c r="AB74" s="18">
        <v>0.8</v>
      </c>
      <c r="AC74" s="18">
        <v>26.3</v>
      </c>
      <c r="AD74" s="18">
        <v>0.7</v>
      </c>
      <c r="AE74" s="33">
        <v>23.2</v>
      </c>
      <c r="AF74" s="33">
        <v>3.5</v>
      </c>
      <c r="AG74" s="18">
        <v>0.188294446732266</v>
      </c>
      <c r="AH74" s="18">
        <v>18.8294446732266</v>
      </c>
      <c r="AI74" s="18">
        <v>0.130852678932004</v>
      </c>
      <c r="AJ74" s="18">
        <v>0.56177529613096999</v>
      </c>
      <c r="AK74" s="18">
        <v>56.177529613097001</v>
      </c>
      <c r="AL74" s="18">
        <v>7.5950131814602806E-2</v>
      </c>
      <c r="AM74" s="18">
        <v>0.24993025713676401</v>
      </c>
      <c r="AN74" s="18">
        <v>24.993025713676399</v>
      </c>
      <c r="AO74" s="18">
        <v>8.86502495168007E-2</v>
      </c>
      <c r="AP74" s="18">
        <v>0.7489640816419405</v>
      </c>
      <c r="AQ74" s="18">
        <v>0.2510359183580595</v>
      </c>
      <c r="AR74" s="18">
        <v>1.0732783463739162</v>
      </c>
      <c r="AS74" s="18">
        <v>3.2021191879465287</v>
      </c>
      <c r="AT74" s="18">
        <v>4.2753975343204447</v>
      </c>
      <c r="AU74" s="18">
        <v>75.006974286323597</v>
      </c>
      <c r="AV74" s="21"/>
      <c r="AW74" s="21"/>
      <c r="AX74" s="21" t="s">
        <v>432</v>
      </c>
      <c r="AY74" s="21" t="s">
        <v>432</v>
      </c>
      <c r="AZ74" s="21">
        <v>2.0319215604158426E-2</v>
      </c>
      <c r="BA74" s="21">
        <v>2.1138729500710725E-2</v>
      </c>
      <c r="BB74" s="21">
        <v>1.8588905515528015E-2</v>
      </c>
      <c r="BC74" s="21">
        <v>2.1582772526113639E-2</v>
      </c>
      <c r="BD74" s="21">
        <v>4.20724648140978E-2</v>
      </c>
      <c r="BE74" s="21">
        <v>3.3685802490772382E-2</v>
      </c>
      <c r="BF74" s="21">
        <v>8.6439044880484275E-2</v>
      </c>
      <c r="BG74" s="21">
        <v>3.6533230387061799E-2</v>
      </c>
      <c r="BH74" s="21">
        <v>0.10289359824816592</v>
      </c>
      <c r="BI74" s="21">
        <v>3.7507569771572262E-2</v>
      </c>
      <c r="BJ74" s="21">
        <v>0.13422804663020982</v>
      </c>
      <c r="BK74" s="21">
        <v>3.347599614466313E-2</v>
      </c>
      <c r="BL74" s="21">
        <v>0.14321447640742554</v>
      </c>
      <c r="BM74" s="21">
        <v>1.2152052831016101E-2</v>
      </c>
      <c r="BN74" s="21">
        <v>0.14043932765425615</v>
      </c>
      <c r="BO74" s="21">
        <v>1.6452557653329418E-2</v>
      </c>
      <c r="BP74" s="21">
        <v>6.3274743403446881E-2</v>
      </c>
      <c r="BQ74" s="21">
        <v>1.575668130242671E-2</v>
      </c>
      <c r="BR74" s="21">
        <v>1.9925815535006938E-2</v>
      </c>
      <c r="BS74" s="25">
        <v>8.0465812615654483E-2</v>
      </c>
      <c r="BT74" s="25">
        <v>3.4217101947963888E-2</v>
      </c>
      <c r="BU74" s="21">
        <v>0.46828181889848436</v>
      </c>
      <c r="BV74" s="21">
        <v>0.17490338080352547</v>
      </c>
      <c r="BW74" s="21">
        <v>1.1084165575256024</v>
      </c>
      <c r="BX74" s="21">
        <v>0.73904998554020362</v>
      </c>
      <c r="BY74" s="21">
        <v>8.720402028358204E-2</v>
      </c>
      <c r="BZ74" s="21">
        <v>0.22719837670552465</v>
      </c>
      <c r="CA74" s="21">
        <v>2.5516214715774574E-2</v>
      </c>
      <c r="CB74" s="21">
        <v>5.0264089781361987E-2</v>
      </c>
      <c r="CC74" s="21">
        <v>3.1826909667516355E-2</v>
      </c>
      <c r="CD74" s="21">
        <v>0.11796318689235195</v>
      </c>
      <c r="CE74" s="21">
        <v>7.3244160804707956E-2</v>
      </c>
      <c r="CF74" s="21">
        <v>0.15607112293004879</v>
      </c>
      <c r="CG74" s="21">
        <v>4.9574793928058608E-2</v>
      </c>
      <c r="CH74" s="21">
        <v>0.11340639764291885</v>
      </c>
      <c r="CI74" s="21">
        <v>2.8335740068102255E-2</v>
      </c>
      <c r="CJ74" s="21">
        <v>9.2438888926714299E-2</v>
      </c>
      <c r="CK74" s="21">
        <v>1.7381368232261375E-2</v>
      </c>
      <c r="CL74" s="21">
        <v>0.15194870530032756</v>
      </c>
      <c r="CM74" s="51">
        <v>0</v>
      </c>
      <c r="CN74" s="21">
        <v>0</v>
      </c>
      <c r="CO74" s="21">
        <v>6.1545905056211075E-2</v>
      </c>
      <c r="CP74" s="21">
        <v>2.4542922652693002E-2</v>
      </c>
      <c r="CQ74" s="21">
        <v>0.11196958214364229</v>
      </c>
      <c r="CR74" s="21">
        <v>1.4954461322723062E-2</v>
      </c>
      <c r="CS74" s="21">
        <v>0.11293801215302306</v>
      </c>
      <c r="CT74" s="21">
        <v>1.9073574702946169E-2</v>
      </c>
      <c r="CU74" s="21">
        <v>9.7705520311332617E-2</v>
      </c>
      <c r="CV74" s="21">
        <v>7.0002979766950565E-2</v>
      </c>
      <c r="CW74" s="21">
        <v>0.25264818091709268</v>
      </c>
      <c r="CX74" s="21">
        <v>9.3991563748875143E-2</v>
      </c>
      <c r="CY74" s="21">
        <v>0.2249589794180322</v>
      </c>
      <c r="CZ74" s="21">
        <v>9.2057917530898856E-2</v>
      </c>
      <c r="DA74" s="21">
        <v>0.39984258917433507</v>
      </c>
      <c r="DB74" s="21">
        <v>5.575051058528481E-2</v>
      </c>
      <c r="DC74" s="21">
        <v>0.29105651819750711</v>
      </c>
      <c r="DD74" s="21">
        <v>2.9621225579264002E-2</v>
      </c>
      <c r="DE74" s="21">
        <v>9.1079242625700718E-2</v>
      </c>
      <c r="DF74" s="21">
        <v>1.9695650826869658E-2</v>
      </c>
      <c r="DG74" s="21">
        <v>3.8719526725260835E-2</v>
      </c>
      <c r="DH74" s="21">
        <v>7.0127428546083804E-3</v>
      </c>
      <c r="DI74" s="21">
        <v>0.68363836874408523</v>
      </c>
      <c r="DJ74" s="21">
        <v>0.60915701702843172</v>
      </c>
      <c r="DK74" s="21">
        <v>1.2427821606631535</v>
      </c>
      <c r="DL74" s="21">
        <v>0.89105153379193225</v>
      </c>
      <c r="DM74" s="21">
        <v>1.817894105250812</v>
      </c>
      <c r="DN74" s="21">
        <v>4.6770847516951255</v>
      </c>
      <c r="DO74" s="21">
        <v>4.2207645531759184</v>
      </c>
      <c r="DP74" s="21">
        <v>4.3570913118466548</v>
      </c>
      <c r="DQ74" s="21">
        <v>8.2020370868215065E-2</v>
      </c>
      <c r="DR74" s="21">
        <v>1.9319514196346296E-2</v>
      </c>
      <c r="DS74" s="21">
        <v>6.5037943469194628E-2</v>
      </c>
      <c r="DT74" s="21">
        <v>0.19739587237357195</v>
      </c>
      <c r="DU74" s="21">
        <v>5.2257690697996136E-2</v>
      </c>
      <c r="DV74" s="24">
        <v>0.3444541867109816</v>
      </c>
      <c r="DW74" s="24">
        <v>7.1577204894342439E-2</v>
      </c>
      <c r="DX74" s="24">
        <v>0.23554531626524366</v>
      </c>
      <c r="DY74" s="24">
        <v>0.80349543528768108</v>
      </c>
      <c r="DZ74" s="24">
        <v>0.264735478354372</v>
      </c>
      <c r="EA74" s="24">
        <v>0.1991271228906932</v>
      </c>
      <c r="EB74" s="24">
        <v>0.11997625443243481</v>
      </c>
      <c r="EC74" s="24">
        <v>9.5135010617786259E-2</v>
      </c>
      <c r="ED74" s="24">
        <v>0.28874311536406111</v>
      </c>
      <c r="EE74" s="24">
        <v>0.5038543804142821</v>
      </c>
      <c r="EF74" s="21">
        <v>0.24</v>
      </c>
      <c r="EG74" s="21">
        <v>0.3</v>
      </c>
      <c r="EH74" s="21">
        <v>0.15</v>
      </c>
      <c r="EI74" s="21">
        <v>0.42</v>
      </c>
      <c r="EJ74" s="21">
        <v>0.65</v>
      </c>
      <c r="EK74" s="21">
        <v>0.09</v>
      </c>
      <c r="EL74" s="21">
        <v>1.8500000000000003</v>
      </c>
      <c r="EM74" s="21">
        <v>1.1600000000000001</v>
      </c>
      <c r="EN74" s="21">
        <v>0.71</v>
      </c>
      <c r="EO74" s="21">
        <v>0.51</v>
      </c>
      <c r="EP74" s="21">
        <v>0.23</v>
      </c>
      <c r="EQ74" s="21">
        <v>1.45</v>
      </c>
      <c r="ER74" s="21">
        <v>0.45</v>
      </c>
      <c r="ES74" s="21">
        <v>0.2</v>
      </c>
      <c r="ET74" s="21">
        <v>0.15</v>
      </c>
      <c r="EU74" s="21">
        <v>0.8</v>
      </c>
      <c r="EV74" s="21">
        <v>0.12</v>
      </c>
      <c r="EW74" s="21">
        <v>0.15</v>
      </c>
      <c r="EX74" s="21">
        <v>0.27</v>
      </c>
      <c r="EY74" s="21">
        <v>2.52</v>
      </c>
      <c r="EZ74" s="21">
        <v>0.20689655172413793</v>
      </c>
      <c r="FA74" s="21">
        <v>0.71830985915492962</v>
      </c>
      <c r="FB74" s="21">
        <v>0.44444444444444448</v>
      </c>
      <c r="FC74" s="21">
        <v>5.7048268173319165</v>
      </c>
      <c r="FD74" s="25">
        <v>1.8256891757275476E-2</v>
      </c>
      <c r="FE74" s="53">
        <v>0</v>
      </c>
      <c r="FF74" s="53">
        <v>0</v>
      </c>
      <c r="FG74" s="25">
        <v>5.0613645958950008E-2</v>
      </c>
      <c r="FH74" s="25">
        <v>0.12385441806403728</v>
      </c>
      <c r="FI74" s="25">
        <v>0.14937996938995263</v>
      </c>
      <c r="FJ74" s="25">
        <v>2.1853809103529871E-2</v>
      </c>
      <c r="FK74" s="25">
        <v>7.777246646033345E-2</v>
      </c>
      <c r="FL74" s="25">
        <v>0.44173120073407868</v>
      </c>
      <c r="FM74" s="69" t="s">
        <v>275</v>
      </c>
      <c r="FN74" s="70" t="s">
        <v>396</v>
      </c>
      <c r="FO74" s="70" t="s">
        <v>396</v>
      </c>
      <c r="FP74" s="70" t="s">
        <v>396</v>
      </c>
      <c r="FQ74" s="70" t="s">
        <v>392</v>
      </c>
      <c r="FR74" s="70" t="s">
        <v>392</v>
      </c>
      <c r="FS74" s="45"/>
    </row>
    <row r="75" spans="1:175" s="44" customFormat="1" ht="12.75" customHeight="1" x14ac:dyDescent="0.25">
      <c r="A75" s="7" t="s">
        <v>276</v>
      </c>
      <c r="B75" s="28" t="s">
        <v>15</v>
      </c>
      <c r="C75" s="28" t="s">
        <v>15</v>
      </c>
      <c r="D75" s="28">
        <v>2011</v>
      </c>
      <c r="E75" s="28" t="s">
        <v>286</v>
      </c>
      <c r="F75" s="28"/>
      <c r="G75" s="18">
        <v>74.400000000000006</v>
      </c>
      <c r="H75" s="18">
        <v>144.83000000000001</v>
      </c>
      <c r="I75" s="19">
        <v>5</v>
      </c>
      <c r="J75" s="19">
        <v>18</v>
      </c>
      <c r="K75" s="16">
        <v>195.08211691</v>
      </c>
      <c r="L75" s="17">
        <v>573.80854199999999</v>
      </c>
      <c r="M75" s="17">
        <v>784.93062699999996</v>
      </c>
      <c r="N75" s="18">
        <v>0.39</v>
      </c>
      <c r="O75" s="18">
        <v>5.1999999999999998E-2</v>
      </c>
      <c r="P75" s="18">
        <v>7.5000000000000009</v>
      </c>
      <c r="Q75" s="18">
        <v>8.3351000000000006</v>
      </c>
      <c r="R75" s="19">
        <v>-25.14</v>
      </c>
      <c r="S75" s="31">
        <v>-564.34945565446435</v>
      </c>
      <c r="T75" s="21" t="s">
        <v>54</v>
      </c>
      <c r="U75" s="18">
        <v>197.5</v>
      </c>
      <c r="V75" s="18">
        <v>148.30000000000001</v>
      </c>
      <c r="W75" s="18">
        <v>962</v>
      </c>
      <c r="X75" s="18">
        <v>61</v>
      </c>
      <c r="Y75" s="33">
        <v>3</v>
      </c>
      <c r="Z75" s="33">
        <v>55</v>
      </c>
      <c r="AA75" s="18">
        <v>26.4</v>
      </c>
      <c r="AB75" s="18">
        <v>0.8</v>
      </c>
      <c r="AC75" s="18">
        <v>26.3</v>
      </c>
      <c r="AD75" s="18">
        <v>0.7</v>
      </c>
      <c r="AE75" s="33">
        <v>23.2</v>
      </c>
      <c r="AF75" s="33">
        <v>3.5</v>
      </c>
      <c r="AG75" s="18">
        <v>0.24650846047115599</v>
      </c>
      <c r="AH75" s="18">
        <v>24.6508460471156</v>
      </c>
      <c r="AI75" s="18">
        <v>0.15537642307041</v>
      </c>
      <c r="AJ75" s="18">
        <v>0.51947846905147999</v>
      </c>
      <c r="AK75" s="18">
        <v>51.947846905147998</v>
      </c>
      <c r="AL75" s="18">
        <v>8.6565441879230196E-2</v>
      </c>
      <c r="AM75" s="18">
        <v>0.234013070477362</v>
      </c>
      <c r="AN75" s="18">
        <v>23.4013070477362</v>
      </c>
      <c r="AO75" s="18">
        <v>0.103544032478885</v>
      </c>
      <c r="AP75" s="18">
        <v>0.67818189714440635</v>
      </c>
      <c r="AQ75" s="18">
        <v>0.32181810285559365</v>
      </c>
      <c r="AR75" s="18">
        <v>0.96138299583750841</v>
      </c>
      <c r="AS75" s="18">
        <v>2.025966029300772</v>
      </c>
      <c r="AT75" s="18">
        <v>2.9873490251382804</v>
      </c>
      <c r="AU75" s="18">
        <v>76.59869295226359</v>
      </c>
      <c r="AV75" s="21"/>
      <c r="AW75" s="21"/>
      <c r="AX75" s="21">
        <v>1.2330949163465298E-2</v>
      </c>
      <c r="AY75" s="21">
        <v>4.4989214170278694E-2</v>
      </c>
      <c r="AZ75" s="21">
        <v>3.133701629569989E-2</v>
      </c>
      <c r="BA75" s="21">
        <v>3.8923405744428222E-2</v>
      </c>
      <c r="BB75" s="21">
        <v>2.0066448925170607E-2</v>
      </c>
      <c r="BC75" s="21">
        <v>2.5479318666378453E-2</v>
      </c>
      <c r="BD75" s="21">
        <v>4.0452658050494784E-2</v>
      </c>
      <c r="BE75" s="21">
        <v>3.2488633279667334E-2</v>
      </c>
      <c r="BF75" s="21">
        <v>7.7292074421023538E-2</v>
      </c>
      <c r="BG75" s="21">
        <v>3.494869231157597E-2</v>
      </c>
      <c r="BH75" s="21">
        <v>0.1019011469549429</v>
      </c>
      <c r="BI75" s="21">
        <v>3.6912089709570009E-2</v>
      </c>
      <c r="BJ75" s="21">
        <v>0.13810991983527232</v>
      </c>
      <c r="BK75" s="21">
        <v>3.4814278376137632E-2</v>
      </c>
      <c r="BL75" s="21">
        <v>0.14271850545575687</v>
      </c>
      <c r="BM75" s="21">
        <v>1.7840203680300031E-2</v>
      </c>
      <c r="BN75" s="21">
        <v>0.14376076653128836</v>
      </c>
      <c r="BO75" s="21">
        <v>1.4058925131420638E-2</v>
      </c>
      <c r="BP75" s="21">
        <v>5.9647679131772748E-2</v>
      </c>
      <c r="BQ75" s="21">
        <v>1.3763577587089817E-2</v>
      </c>
      <c r="BR75" s="21">
        <v>1.6691925338362244E-2</v>
      </c>
      <c r="BS75" s="25">
        <v>4.4202064282039155E-2</v>
      </c>
      <c r="BT75" s="25">
        <v>2.5170462801456798E-2</v>
      </c>
      <c r="BU75" s="21">
        <v>0.15992074333187242</v>
      </c>
      <c r="BV75" s="21">
        <v>6.797409865823005E-2</v>
      </c>
      <c r="BW75" s="21">
        <v>0.36743724692761243</v>
      </c>
      <c r="BX75" s="21">
        <v>0.36974023827468039</v>
      </c>
      <c r="BY75" s="21">
        <v>3.8397776662939379E-2</v>
      </c>
      <c r="BZ75" s="21">
        <v>0.13838748164511255</v>
      </c>
      <c r="CA75" s="21">
        <v>2.4015990703505165E-2</v>
      </c>
      <c r="CB75" s="21">
        <v>5.1158999562605861E-2</v>
      </c>
      <c r="CC75" s="21">
        <v>3.5684560369014393E-2</v>
      </c>
      <c r="CD75" s="21">
        <v>0.12239139794272876</v>
      </c>
      <c r="CE75" s="21">
        <v>7.0629968866404449E-2</v>
      </c>
      <c r="CF75" s="21">
        <v>0.14736321772432967</v>
      </c>
      <c r="CG75" s="21">
        <v>4.5569079286015363E-2</v>
      </c>
      <c r="CH75" s="21">
        <v>0.10258314620477227</v>
      </c>
      <c r="CI75" s="21">
        <v>3.0414401669848296E-2</v>
      </c>
      <c r="CJ75" s="21">
        <v>8.6897449265167126E-2</v>
      </c>
      <c r="CK75" s="21">
        <v>2.2049204609248196E-2</v>
      </c>
      <c r="CL75" s="21">
        <v>0.15418787105265774</v>
      </c>
      <c r="CM75" s="51">
        <v>0</v>
      </c>
      <c r="CN75" s="21">
        <v>0</v>
      </c>
      <c r="CO75" s="21">
        <v>3.5100961334373168E-2</v>
      </c>
      <c r="CP75" s="21">
        <v>1.5630561399805645E-2</v>
      </c>
      <c r="CQ75" s="21">
        <v>6.9428744927458652E-2</v>
      </c>
      <c r="CR75" s="21">
        <v>1.1385026457677276E-2</v>
      </c>
      <c r="CS75" s="21">
        <v>0.29100936741755895</v>
      </c>
      <c r="CT75" s="21">
        <v>1.5861833862835739E-2</v>
      </c>
      <c r="CU75" s="21">
        <v>0.10343077439823914</v>
      </c>
      <c r="CV75" s="21">
        <v>7.0968314934772569E-2</v>
      </c>
      <c r="CW75" s="21">
        <v>0.29002708821263123</v>
      </c>
      <c r="CX75" s="21">
        <v>9.498401394184966E-2</v>
      </c>
      <c r="CY75" s="21">
        <v>0.23945312490594214</v>
      </c>
      <c r="CZ75" s="21">
        <v>8.8759056160888708E-2</v>
      </c>
      <c r="DA75" s="21">
        <v>0.42310066812147523</v>
      </c>
      <c r="DB75" s="21">
        <v>4.6001396683475693E-2</v>
      </c>
      <c r="DC75" s="21">
        <v>0.28178455149754633</v>
      </c>
      <c r="DD75" s="21">
        <v>2.3875186195111319E-2</v>
      </c>
      <c r="DE75" s="21">
        <v>7.3870056143316834E-2</v>
      </c>
      <c r="DF75" s="21">
        <v>1.7561256899945411E-2</v>
      </c>
      <c r="DG75" s="21">
        <v>3.4525120746120935E-2</v>
      </c>
      <c r="DH75" s="21">
        <v>5.7124355390791278E-3</v>
      </c>
      <c r="DI75" s="21">
        <v>0.68976351480646148</v>
      </c>
      <c r="DJ75" s="21">
        <v>0.58906436981203858</v>
      </c>
      <c r="DK75" s="21">
        <v>1.2289304173538227</v>
      </c>
      <c r="DL75" s="21">
        <v>0.8540091744013486</v>
      </c>
      <c r="DM75" s="21">
        <v>1.7816692112203765</v>
      </c>
      <c r="DN75" s="21">
        <v>4.6114500618633887</v>
      </c>
      <c r="DO75" s="21">
        <v>3.9600905524101133</v>
      </c>
      <c r="DP75" s="21">
        <v>4.8345835888203101</v>
      </c>
      <c r="DQ75" s="21">
        <v>5.3829020181579611E-2</v>
      </c>
      <c r="DR75" s="21">
        <v>1.2777151068852109E-2</v>
      </c>
      <c r="DS75" s="21">
        <v>4.8049157556494949E-2</v>
      </c>
      <c r="DT75" s="21">
        <v>0.14809324951976283</v>
      </c>
      <c r="DU75" s="21">
        <v>4.9152516544781075E-2</v>
      </c>
      <c r="DV75" s="24">
        <v>0.24997142725783739</v>
      </c>
      <c r="DW75" s="24">
        <v>6.192966761363318E-2</v>
      </c>
      <c r="DX75" s="24">
        <v>0.23736547731597896</v>
      </c>
      <c r="DY75" s="24">
        <v>1.0229631286872995</v>
      </c>
      <c r="DZ75" s="24">
        <v>0.3319024783653069</v>
      </c>
      <c r="EA75" s="24">
        <v>0.25059607087248181</v>
      </c>
      <c r="EB75" s="24">
        <v>7.8039819483179423E-2</v>
      </c>
      <c r="EC75" s="24">
        <v>6.9660335064224019E-2</v>
      </c>
      <c r="ED75" s="24">
        <v>0.21470148295871497</v>
      </c>
      <c r="EE75" s="24">
        <v>0.36240163750611842</v>
      </c>
      <c r="EF75" s="21">
        <v>0.23</v>
      </c>
      <c r="EG75" s="21">
        <v>0.42</v>
      </c>
      <c r="EH75" s="21">
        <v>0.2</v>
      </c>
      <c r="EI75" s="21">
        <v>0.46</v>
      </c>
      <c r="EJ75" s="21">
        <v>0.75</v>
      </c>
      <c r="EK75" s="21">
        <v>0.13</v>
      </c>
      <c r="EL75" s="21">
        <v>2.19</v>
      </c>
      <c r="EM75" s="21">
        <v>1.3399999999999999</v>
      </c>
      <c r="EN75" s="21">
        <v>1.06</v>
      </c>
      <c r="EO75" s="21">
        <v>0.83</v>
      </c>
      <c r="EP75" s="21">
        <v>0.37</v>
      </c>
      <c r="EQ75" s="21">
        <v>2.2600000000000002</v>
      </c>
      <c r="ER75" s="21">
        <v>0.62</v>
      </c>
      <c r="ES75" s="21">
        <v>0.26</v>
      </c>
      <c r="ET75" s="21">
        <v>0.2</v>
      </c>
      <c r="EU75" s="21">
        <v>1.08</v>
      </c>
      <c r="EV75" s="21">
        <v>0.13</v>
      </c>
      <c r="EW75" s="21">
        <v>0.18</v>
      </c>
      <c r="EX75" s="21">
        <v>0.31</v>
      </c>
      <c r="EY75" s="21">
        <v>3.6500000000000004</v>
      </c>
      <c r="EZ75" s="21">
        <v>0.18584070796460175</v>
      </c>
      <c r="FA75" s="21">
        <v>0.78301886792452824</v>
      </c>
      <c r="FB75" s="21">
        <v>0.41935483870967744</v>
      </c>
      <c r="FC75" s="21">
        <v>7.5209738839452243</v>
      </c>
      <c r="FD75" s="25">
        <v>2.2089969400790627E-2</v>
      </c>
      <c r="FE75" s="53">
        <v>0</v>
      </c>
      <c r="FF75" s="53">
        <v>0</v>
      </c>
      <c r="FG75" s="25">
        <v>5.2407944553606603E-2</v>
      </c>
      <c r="FH75" s="25">
        <v>0.13700106419875099</v>
      </c>
      <c r="FI75" s="25">
        <v>0.16046359083270584</v>
      </c>
      <c r="FJ75" s="25">
        <v>2.5088871190809228E-2</v>
      </c>
      <c r="FK75" s="25">
        <v>8.8258049833870561E-2</v>
      </c>
      <c r="FL75" s="25">
        <v>0.48530949001053381</v>
      </c>
      <c r="FM75" s="69" t="s">
        <v>276</v>
      </c>
      <c r="FN75" s="70" t="s">
        <v>396</v>
      </c>
      <c r="FO75" s="70" t="s">
        <v>396</v>
      </c>
      <c r="FP75" s="70" t="s">
        <v>396</v>
      </c>
      <c r="FQ75" s="70" t="s">
        <v>392</v>
      </c>
      <c r="FR75" s="70" t="s">
        <v>392</v>
      </c>
      <c r="FS75" s="45"/>
    </row>
    <row r="76" spans="1:175" s="44" customFormat="1" ht="12.75" customHeight="1" x14ac:dyDescent="0.25">
      <c r="A76" s="7" t="s">
        <v>277</v>
      </c>
      <c r="B76" s="28" t="s">
        <v>15</v>
      </c>
      <c r="C76" s="28" t="s">
        <v>15</v>
      </c>
      <c r="D76" s="28">
        <v>2011</v>
      </c>
      <c r="E76" s="28" t="s">
        <v>286</v>
      </c>
      <c r="F76" s="28"/>
      <c r="G76" s="18">
        <v>73.03</v>
      </c>
      <c r="H76" s="18">
        <v>148.18</v>
      </c>
      <c r="I76" s="19">
        <v>5</v>
      </c>
      <c r="J76" s="19">
        <v>13</v>
      </c>
      <c r="K76" s="16">
        <v>77.9795599893</v>
      </c>
      <c r="L76" s="17">
        <v>650.72641999999996</v>
      </c>
      <c r="M76" s="17">
        <v>611.15755200000001</v>
      </c>
      <c r="N76" s="18">
        <v>0.87</v>
      </c>
      <c r="O76" s="18">
        <v>9.6000000000000002E-2</v>
      </c>
      <c r="P76" s="18">
        <v>9.0625</v>
      </c>
      <c r="Q76" s="18">
        <v>16.650099999999998</v>
      </c>
      <c r="R76" s="19">
        <v>-26.44</v>
      </c>
      <c r="S76" s="31">
        <v>-716.16776770827664</v>
      </c>
      <c r="T76" s="21" t="s">
        <v>55</v>
      </c>
      <c r="U76" s="18">
        <v>197.5</v>
      </c>
      <c r="V76" s="18">
        <v>148.30000000000001</v>
      </c>
      <c r="W76" s="18">
        <v>962</v>
      </c>
      <c r="X76" s="18">
        <v>61</v>
      </c>
      <c r="Y76" s="33">
        <v>3</v>
      </c>
      <c r="Z76" s="33">
        <v>55</v>
      </c>
      <c r="AA76" s="18">
        <v>26.4</v>
      </c>
      <c r="AB76" s="18">
        <v>0.8</v>
      </c>
      <c r="AC76" s="18">
        <v>26.3</v>
      </c>
      <c r="AD76" s="18">
        <v>0.7</v>
      </c>
      <c r="AE76" s="33">
        <v>23.2</v>
      </c>
      <c r="AF76" s="33">
        <v>3.5</v>
      </c>
      <c r="AG76" s="18">
        <v>0.20818134563895599</v>
      </c>
      <c r="AH76" s="18">
        <v>20.818134563895597</v>
      </c>
      <c r="AI76" s="18">
        <v>0.119346032262069</v>
      </c>
      <c r="AJ76" s="18">
        <v>0.68690023361428298</v>
      </c>
      <c r="AK76" s="18">
        <v>68.690023361428302</v>
      </c>
      <c r="AL76" s="18">
        <v>8.0848073893224903E-2</v>
      </c>
      <c r="AM76" s="18">
        <v>0.104918420746764</v>
      </c>
      <c r="AN76" s="18">
        <v>10.4918420746764</v>
      </c>
      <c r="AO76" s="18">
        <v>7.4346464455224706E-2</v>
      </c>
      <c r="AP76" s="18">
        <v>0.76741634453851637</v>
      </c>
      <c r="AQ76" s="18">
        <v>0.23258365546148363</v>
      </c>
      <c r="AR76" s="18">
        <v>1.811177707058917</v>
      </c>
      <c r="AS76" s="18">
        <v>5.9760320324442615</v>
      </c>
      <c r="AT76" s="18">
        <v>7.7872097395031785</v>
      </c>
      <c r="AU76" s="18">
        <v>89.5081579253239</v>
      </c>
      <c r="AV76" s="21"/>
      <c r="AW76" s="21"/>
      <c r="AX76" s="21">
        <v>5.6501598787321661E-3</v>
      </c>
      <c r="AY76" s="21">
        <v>1.562200051309803E-2</v>
      </c>
      <c r="AZ76" s="21">
        <v>1.6555715128738518E-2</v>
      </c>
      <c r="BA76" s="21">
        <v>1.7533063463263193E-2</v>
      </c>
      <c r="BB76" s="21">
        <v>2.3353144003678737E-2</v>
      </c>
      <c r="BC76" s="21">
        <v>2.8945098631693339E-2</v>
      </c>
      <c r="BD76" s="21">
        <v>7.3800524069849119E-2</v>
      </c>
      <c r="BE76" s="21">
        <v>6.0305532604180798E-2</v>
      </c>
      <c r="BF76" s="21">
        <v>0.1424772735923463</v>
      </c>
      <c r="BG76" s="21">
        <v>5.9495155869599782E-2</v>
      </c>
      <c r="BH76" s="21">
        <v>0.1700327320826116</v>
      </c>
      <c r="BI76" s="21">
        <v>5.6603979814495206E-2</v>
      </c>
      <c r="BJ76" s="21">
        <v>0.24323177122509171</v>
      </c>
      <c r="BK76" s="21">
        <v>5.0906516899721574E-2</v>
      </c>
      <c r="BL76" s="21">
        <v>0.22268260930634262</v>
      </c>
      <c r="BM76" s="21">
        <v>2.4945121568478099E-2</v>
      </c>
      <c r="BN76" s="21">
        <v>0.22307383254259433</v>
      </c>
      <c r="BO76" s="21">
        <v>1.5796374706769041E-2</v>
      </c>
      <c r="BP76" s="21">
        <v>8.7751920677539313E-2</v>
      </c>
      <c r="BQ76" s="21">
        <v>9.3508523790694249E-3</v>
      </c>
      <c r="BR76" s="21">
        <v>1.7884411050015189E-2</v>
      </c>
      <c r="BS76" s="21">
        <v>3.4585464554015413E-2</v>
      </c>
      <c r="BT76" s="21">
        <v>2.3894240779891222E-2</v>
      </c>
      <c r="BU76" s="21">
        <v>0.12759841815006734</v>
      </c>
      <c r="BV76" s="21">
        <v>5.9056496384118827E-2</v>
      </c>
      <c r="BW76" s="21">
        <v>0.32193092899208098</v>
      </c>
      <c r="BX76" s="21">
        <v>0.29421455744165964</v>
      </c>
      <c r="BY76" s="21">
        <v>3.3134099719229163E-2</v>
      </c>
      <c r="BZ76" s="21">
        <v>5.9802101934056308E-2</v>
      </c>
      <c r="CA76" s="21">
        <v>2.7160713130062887E-2</v>
      </c>
      <c r="CB76" s="21">
        <v>8.9821135507689109E-2</v>
      </c>
      <c r="CC76" s="21">
        <v>5.349961391736157E-2</v>
      </c>
      <c r="CD76" s="21">
        <v>0.21532262231208993</v>
      </c>
      <c r="CE76" s="21">
        <v>0.11780629799313974</v>
      </c>
      <c r="CF76" s="21">
        <v>0.29064754947032218</v>
      </c>
      <c r="CG76" s="21">
        <v>9.3400810064673406E-2</v>
      </c>
      <c r="CH76" s="21">
        <v>0.26677810626465187</v>
      </c>
      <c r="CI76" s="21">
        <v>7.0509976748539011E-2</v>
      </c>
      <c r="CJ76" s="21">
        <v>0.21451276737309069</v>
      </c>
      <c r="CK76" s="21">
        <v>5.7418304759480919E-2</v>
      </c>
      <c r="CL76" s="21">
        <v>0.1990602310104837</v>
      </c>
      <c r="CM76" s="21">
        <v>9.7851396885683076E-2</v>
      </c>
      <c r="CN76" s="21">
        <v>0.12507034154787286</v>
      </c>
      <c r="CO76" s="21">
        <v>1.2177668323886202E-2</v>
      </c>
      <c r="CP76" s="21">
        <v>6.338329105398853E-3</v>
      </c>
      <c r="CQ76" s="21">
        <v>2.9527298279539812E-2</v>
      </c>
      <c r="CR76" s="21">
        <v>8.514160159372338E-3</v>
      </c>
      <c r="CS76" s="21">
        <v>5.9933035006301434E-2</v>
      </c>
      <c r="CT76" s="21">
        <v>2.0953945970872617E-2</v>
      </c>
      <c r="CU76" s="21">
        <v>0.21676707175697998</v>
      </c>
      <c r="CV76" s="21">
        <v>0.1145721018657196</v>
      </c>
      <c r="CW76" s="21">
        <v>0.45499851381677281</v>
      </c>
      <c r="CX76" s="21">
        <v>0.1445878939520551</v>
      </c>
      <c r="CY76" s="21">
        <v>0.38014355852097825</v>
      </c>
      <c r="CZ76" s="21">
        <v>0.11585549041119704</v>
      </c>
      <c r="DA76" s="21">
        <v>0.57398274204015154</v>
      </c>
      <c r="DB76" s="21">
        <v>7.4064748647646783E-2</v>
      </c>
      <c r="DC76" s="21">
        <v>0.41775391629795183</v>
      </c>
      <c r="DD76" s="21">
        <v>3.3963589713198288E-2</v>
      </c>
      <c r="DE76" s="21">
        <v>0.12845332512112131</v>
      </c>
      <c r="DF76" s="21">
        <v>1.9890399928915153E-2</v>
      </c>
      <c r="DG76" s="21">
        <v>5.9944864826253212E-2</v>
      </c>
      <c r="DH76" s="21">
        <v>7.8902892470538392E-3</v>
      </c>
      <c r="DI76" s="21">
        <v>1.0950248588236435</v>
      </c>
      <c r="DJ76" s="21">
        <v>1.1923277456912418</v>
      </c>
      <c r="DK76" s="21">
        <v>1.8040526355074131</v>
      </c>
      <c r="DL76" s="21">
        <v>1.0888590666079747</v>
      </c>
      <c r="DM76" s="21">
        <v>1.6474992517023399</v>
      </c>
      <c r="DN76" s="21">
        <v>5.2823331200952168</v>
      </c>
      <c r="DO76" s="21">
        <v>2.952660508939764</v>
      </c>
      <c r="DP76" s="21">
        <v>5.1087105730251601</v>
      </c>
      <c r="DQ76" s="21">
        <v>0.10169995124244376</v>
      </c>
      <c r="DR76" s="21">
        <v>2.9556791058365232E-2</v>
      </c>
      <c r="DS76" s="21">
        <v>8.7462132733405792E-2</v>
      </c>
      <c r="DT76" s="21">
        <v>0.46255379273639768</v>
      </c>
      <c r="DU76" s="21">
        <v>0.12222656425349089</v>
      </c>
      <c r="DV76" s="24">
        <v>0.65171587671224729</v>
      </c>
      <c r="DW76" s="24">
        <v>0.15178335531185613</v>
      </c>
      <c r="DX76" s="24">
        <v>0.29062738671235383</v>
      </c>
      <c r="DY76" s="24">
        <v>1.3974798056440141</v>
      </c>
      <c r="DZ76" s="24">
        <v>0.26424291871096156</v>
      </c>
      <c r="EA76" s="24">
        <v>0.2222236822489993</v>
      </c>
      <c r="EB76" s="24">
        <v>9.2874559351736857E-2</v>
      </c>
      <c r="EC76" s="24">
        <v>7.9872280550200542E-2</v>
      </c>
      <c r="ED76" s="24">
        <v>0.42241396531701308</v>
      </c>
      <c r="EE76" s="24">
        <v>0.59516080521895054</v>
      </c>
      <c r="EF76" s="21">
        <v>0.51</v>
      </c>
      <c r="EG76" s="21">
        <v>0.6</v>
      </c>
      <c r="EH76" s="21">
        <v>0.3</v>
      </c>
      <c r="EI76" s="21">
        <v>1.4</v>
      </c>
      <c r="EJ76" s="21">
        <v>2.23</v>
      </c>
      <c r="EK76" s="21">
        <v>0.34</v>
      </c>
      <c r="EL76" s="21">
        <v>5.379999999999999</v>
      </c>
      <c r="EM76" s="21">
        <v>3.9699999999999998</v>
      </c>
      <c r="EN76" s="21">
        <v>4.0599999999999996</v>
      </c>
      <c r="EO76" s="21">
        <v>2.13</v>
      </c>
      <c r="EP76" s="21">
        <v>1.33</v>
      </c>
      <c r="EQ76" s="21">
        <v>7.52</v>
      </c>
      <c r="ER76" s="21">
        <v>3.57</v>
      </c>
      <c r="ES76" s="21">
        <v>1.1499999999999999</v>
      </c>
      <c r="ET76" s="21">
        <v>1.21</v>
      </c>
      <c r="EU76" s="21">
        <v>5.93</v>
      </c>
      <c r="EV76" s="21">
        <v>0.96</v>
      </c>
      <c r="EW76" s="21">
        <v>2.34</v>
      </c>
      <c r="EX76" s="21">
        <v>3.3</v>
      </c>
      <c r="EY76" s="21">
        <v>16.75</v>
      </c>
      <c r="EZ76" s="21">
        <v>7.9787234042553196E-2</v>
      </c>
      <c r="FA76" s="21">
        <v>0.52463054187192115</v>
      </c>
      <c r="FB76" s="21">
        <v>0.32212885154061621</v>
      </c>
      <c r="FC76" s="21">
        <v>6.4565985220999345</v>
      </c>
      <c r="FD76" s="21">
        <v>0.16461617974803874</v>
      </c>
      <c r="FE76" s="53">
        <v>0</v>
      </c>
      <c r="FF76" s="53">
        <v>0</v>
      </c>
      <c r="FG76" s="21">
        <v>0.30552281687757082</v>
      </c>
      <c r="FH76" s="21">
        <v>0.63050832093849718</v>
      </c>
      <c r="FI76" s="21">
        <v>0.86855981706642638</v>
      </c>
      <c r="FJ76" s="21">
        <v>0.12912937473955058</v>
      </c>
      <c r="FK76" s="21">
        <v>0.49590873333276536</v>
      </c>
      <c r="FL76" s="25">
        <v>2.5942452427028488</v>
      </c>
      <c r="FM76" s="69" t="s">
        <v>277</v>
      </c>
      <c r="FN76" s="70" t="s">
        <v>396</v>
      </c>
      <c r="FO76" s="70" t="s">
        <v>396</v>
      </c>
      <c r="FP76" s="70" t="s">
        <v>396</v>
      </c>
      <c r="FQ76" s="70" t="s">
        <v>392</v>
      </c>
      <c r="FR76" s="70" t="s">
        <v>392</v>
      </c>
      <c r="FS76" s="45"/>
    </row>
    <row r="77" spans="1:175" s="44" customFormat="1" ht="12.75" customHeight="1" x14ac:dyDescent="0.25">
      <c r="A77" s="7" t="s">
        <v>278</v>
      </c>
      <c r="B77" s="28" t="s">
        <v>15</v>
      </c>
      <c r="C77" s="28" t="s">
        <v>15</v>
      </c>
      <c r="D77" s="28">
        <v>2011</v>
      </c>
      <c r="E77" s="28" t="s">
        <v>286</v>
      </c>
      <c r="F77" s="28"/>
      <c r="G77" s="18">
        <v>71.62</v>
      </c>
      <c r="H77" s="18">
        <v>158.28</v>
      </c>
      <c r="I77" s="19">
        <v>5</v>
      </c>
      <c r="J77" s="19">
        <v>16</v>
      </c>
      <c r="K77" s="16">
        <v>65.332919773300006</v>
      </c>
      <c r="L77" s="17">
        <v>1014.590815</v>
      </c>
      <c r="M77" s="17">
        <v>259.95957299999998</v>
      </c>
      <c r="N77" s="18">
        <v>0.85</v>
      </c>
      <c r="O77" s="18">
        <v>0.107</v>
      </c>
      <c r="P77" s="18">
        <v>7.94392523364486</v>
      </c>
      <c r="Q77" s="18">
        <v>20.765699999999999</v>
      </c>
      <c r="R77" s="19">
        <v>-26.32</v>
      </c>
      <c r="S77" s="31">
        <v>-678.93277946201283</v>
      </c>
      <c r="T77" s="21" t="s">
        <v>56</v>
      </c>
      <c r="U77" s="18">
        <v>197.5</v>
      </c>
      <c r="V77" s="18">
        <v>148.30000000000001</v>
      </c>
      <c r="W77" s="18">
        <v>962</v>
      </c>
      <c r="X77" s="18">
        <v>61</v>
      </c>
      <c r="Y77" s="33">
        <v>3</v>
      </c>
      <c r="Z77" s="33">
        <v>55</v>
      </c>
      <c r="AA77" s="18">
        <v>26.4</v>
      </c>
      <c r="AB77" s="18">
        <v>0.8</v>
      </c>
      <c r="AC77" s="18">
        <v>26.3</v>
      </c>
      <c r="AD77" s="18">
        <v>0.7</v>
      </c>
      <c r="AE77" s="33">
        <v>23.2</v>
      </c>
      <c r="AF77" s="33">
        <v>3.5</v>
      </c>
      <c r="AG77" s="18">
        <v>0.241831214733321</v>
      </c>
      <c r="AH77" s="18">
        <v>24.1831214733321</v>
      </c>
      <c r="AI77" s="18">
        <v>0.131906405205826</v>
      </c>
      <c r="AJ77" s="18">
        <v>0.64100847379710801</v>
      </c>
      <c r="AK77" s="18">
        <v>64.1008473797108</v>
      </c>
      <c r="AL77" s="18">
        <v>8.5062075304478402E-2</v>
      </c>
      <c r="AM77" s="18">
        <v>0.117160311469569</v>
      </c>
      <c r="AN77" s="18">
        <v>11.716031146956899</v>
      </c>
      <c r="AO77" s="18">
        <v>8.3226555450402098E-2</v>
      </c>
      <c r="AP77" s="18">
        <v>0.72607573280277848</v>
      </c>
      <c r="AQ77" s="18">
        <v>0.27392426719722152</v>
      </c>
      <c r="AR77" s="18">
        <v>2.0555653252332284</v>
      </c>
      <c r="AS77" s="18">
        <v>5.4485720272754179</v>
      </c>
      <c r="AT77" s="18">
        <v>7.5041373525086463</v>
      </c>
      <c r="AU77" s="18">
        <v>88.283968853042893</v>
      </c>
      <c r="AV77" s="21"/>
      <c r="AW77" s="21"/>
      <c r="AX77" s="21">
        <v>3.0111867723780447E-3</v>
      </c>
      <c r="AY77" s="21">
        <v>1.5904660857111647E-2</v>
      </c>
      <c r="AZ77" s="21">
        <v>1.3866128182085345E-2</v>
      </c>
      <c r="BA77" s="21">
        <v>1.9282088654003191E-2</v>
      </c>
      <c r="BB77" s="21">
        <v>1.687776690339729E-2</v>
      </c>
      <c r="BC77" s="21">
        <v>2.0713877283848083E-2</v>
      </c>
      <c r="BD77" s="21">
        <v>4.6924750555046961E-2</v>
      </c>
      <c r="BE77" s="21">
        <v>4.2723932492296814E-2</v>
      </c>
      <c r="BF77" s="21">
        <v>9.6250768360353497E-2</v>
      </c>
      <c r="BG77" s="21">
        <v>4.6248081122929434E-2</v>
      </c>
      <c r="BH77" s="21">
        <v>0.12384173482757105</v>
      </c>
      <c r="BI77" s="21">
        <v>4.5001764848712426E-2</v>
      </c>
      <c r="BJ77" s="21">
        <v>0.16843791731480706</v>
      </c>
      <c r="BK77" s="21">
        <v>3.9558885272049232E-2</v>
      </c>
      <c r="BL77" s="21">
        <v>0.16298013686219531</v>
      </c>
      <c r="BM77" s="21">
        <v>2.2781958929488932E-2</v>
      </c>
      <c r="BN77" s="21">
        <v>0.17569468695774287</v>
      </c>
      <c r="BO77" s="21">
        <v>1.3297195785215359E-2</v>
      </c>
      <c r="BP77" s="21">
        <v>7.4340374022960953E-2</v>
      </c>
      <c r="BQ77" s="21">
        <v>8.2926721023826588E-3</v>
      </c>
      <c r="BR77" s="21">
        <v>1.5433628904204667E-2</v>
      </c>
      <c r="BS77" s="21">
        <v>1.9475828436786621E-2</v>
      </c>
      <c r="BT77" s="21">
        <v>1.4315626552692933E-2</v>
      </c>
      <c r="BU77" s="21">
        <v>4.6761515507088826E-2</v>
      </c>
      <c r="BV77" s="21">
        <v>3.0756814112113812E-2</v>
      </c>
      <c r="BW77" s="21">
        <v>7.8899261284499048E-2</v>
      </c>
      <c r="BX77" s="21">
        <v>0.16801640040229643</v>
      </c>
      <c r="BY77" s="21">
        <v>1.7846298042322951E-2</v>
      </c>
      <c r="BZ77" s="21">
        <v>3.6782609186548888E-2</v>
      </c>
      <c r="CA77" s="21">
        <v>2.0125973488041869E-2</v>
      </c>
      <c r="CB77" s="21">
        <v>4.7661791905733178E-2</v>
      </c>
      <c r="CC77" s="21">
        <v>2.9830473853140048E-2</v>
      </c>
      <c r="CD77" s="21">
        <v>0.1199598617726244</v>
      </c>
      <c r="CE77" s="21">
        <v>7.1771157260458185E-2</v>
      </c>
      <c r="CF77" s="21">
        <v>0.18190022660111141</v>
      </c>
      <c r="CG77" s="21">
        <v>6.419395810233948E-2</v>
      </c>
      <c r="CH77" s="21">
        <v>0.17489343354977741</v>
      </c>
      <c r="CI77" s="21">
        <v>5.1946443397665361E-2</v>
      </c>
      <c r="CJ77" s="21">
        <v>0.14598439249676176</v>
      </c>
      <c r="CK77" s="21">
        <v>4.7531345359329256E-2</v>
      </c>
      <c r="CL77" s="21">
        <v>0.16575682409663758</v>
      </c>
      <c r="CM77" s="21">
        <v>7.7851350535281791E-2</v>
      </c>
      <c r="CN77" s="21">
        <v>9.2149378074920657E-2</v>
      </c>
      <c r="CO77" s="21">
        <v>1.0605396445545458E-2</v>
      </c>
      <c r="CP77" s="21">
        <v>6.9698428113833689E-3</v>
      </c>
      <c r="CQ77" s="21">
        <v>2.4865459462994219E-2</v>
      </c>
      <c r="CR77" s="21">
        <v>6.5509890660885792E-3</v>
      </c>
      <c r="CS77" s="21">
        <v>3.8096286436389556E-2</v>
      </c>
      <c r="CT77" s="21">
        <v>1.3209869796412047E-2</v>
      </c>
      <c r="CU77" s="21">
        <v>0.12418412405836642</v>
      </c>
      <c r="CV77" s="21">
        <v>8.0292704758436348E-2</v>
      </c>
      <c r="CW77" s="21">
        <v>0.31355144681610042</v>
      </c>
      <c r="CX77" s="21">
        <v>0.11319325158072871</v>
      </c>
      <c r="CY77" s="21">
        <v>0.26952533866812278</v>
      </c>
      <c r="CZ77" s="21">
        <v>9.4059073944295135E-2</v>
      </c>
      <c r="DA77" s="21">
        <v>0.4168756806872585</v>
      </c>
      <c r="DB77" s="21">
        <v>5.5315954523973858E-2</v>
      </c>
      <c r="DC77" s="21">
        <v>0.30096511758387207</v>
      </c>
      <c r="DD77" s="21">
        <v>2.7777765393352503E-2</v>
      </c>
      <c r="DE77" s="21">
        <v>9.108870633015799E-2</v>
      </c>
      <c r="DF77" s="21">
        <v>1.8048369685135273E-2</v>
      </c>
      <c r="DG77" s="21">
        <v>4.0995785226126076E-2</v>
      </c>
      <c r="DH77" s="21">
        <v>7.4264600936201092E-3</v>
      </c>
      <c r="DI77" s="21">
        <v>0.82593465482074335</v>
      </c>
      <c r="DJ77" s="21">
        <v>0.83220662360362219</v>
      </c>
      <c r="DK77" s="21">
        <v>1.314651792042294</v>
      </c>
      <c r="DL77" s="21">
        <v>1.0075937832929895</v>
      </c>
      <c r="DM77" s="21">
        <v>1.5917140470726698</v>
      </c>
      <c r="DN77" s="21">
        <v>4.8482124577850936</v>
      </c>
      <c r="DO77" s="21">
        <v>2.8037366639801578</v>
      </c>
      <c r="DP77" s="21">
        <v>4.5773004846750371</v>
      </c>
      <c r="DQ77" s="21">
        <v>4.4188176215020122E-2</v>
      </c>
      <c r="DR77" s="21">
        <v>1.7016020819507233E-2</v>
      </c>
      <c r="DS77" s="21">
        <v>3.2795474344082018E-2</v>
      </c>
      <c r="DT77" s="21">
        <v>0.20214849885676978</v>
      </c>
      <c r="DU77" s="21">
        <v>6.3033540716619499E-2</v>
      </c>
      <c r="DV77" s="24">
        <v>0.27913214941587194</v>
      </c>
      <c r="DW77" s="24">
        <v>8.0049561536126732E-2</v>
      </c>
      <c r="DX77" s="24">
        <v>0.38508085820756893</v>
      </c>
      <c r="DY77" s="24">
        <v>1.9220194852279664</v>
      </c>
      <c r="DZ77" s="24">
        <v>0.31181800049517688</v>
      </c>
      <c r="EA77" s="24">
        <v>0.26829179679673082</v>
      </c>
      <c r="EB77" s="24">
        <v>5.3500813844178145E-2</v>
      </c>
      <c r="EC77" s="24">
        <v>3.9707105341402316E-2</v>
      </c>
      <c r="ED77" s="24">
        <v>0.24475120117177193</v>
      </c>
      <c r="EE77" s="24">
        <v>0.33795912035735243</v>
      </c>
      <c r="EF77" s="21">
        <v>0.15</v>
      </c>
      <c r="EG77" s="21">
        <v>0.18</v>
      </c>
      <c r="EH77" s="21">
        <v>0.13</v>
      </c>
      <c r="EI77" s="21">
        <v>0.5</v>
      </c>
      <c r="EJ77" s="21">
        <v>1.02</v>
      </c>
      <c r="EK77" s="21">
        <v>0.12</v>
      </c>
      <c r="EL77" s="21">
        <v>2.1</v>
      </c>
      <c r="EM77" s="21">
        <v>1.6400000000000001</v>
      </c>
      <c r="EN77" s="21">
        <v>1.72</v>
      </c>
      <c r="EO77" s="21">
        <v>0.81</v>
      </c>
      <c r="EP77" s="21">
        <v>0.44</v>
      </c>
      <c r="EQ77" s="21">
        <v>2.97</v>
      </c>
      <c r="ER77" s="21">
        <v>2.54</v>
      </c>
      <c r="ES77" s="21">
        <v>0.65</v>
      </c>
      <c r="ET77" s="21">
        <v>0.68</v>
      </c>
      <c r="EU77" s="21">
        <v>3.87</v>
      </c>
      <c r="EV77" s="21">
        <v>0.28000000000000003</v>
      </c>
      <c r="EW77" s="21">
        <v>0.66</v>
      </c>
      <c r="EX77" s="21">
        <v>0.94000000000000006</v>
      </c>
      <c r="EY77" s="21">
        <v>7.78</v>
      </c>
      <c r="EZ77" s="21">
        <v>6.0606060606060601E-2</v>
      </c>
      <c r="FA77" s="21">
        <v>0.47093023255813959</v>
      </c>
      <c r="FB77" s="21">
        <v>0.25590551181102361</v>
      </c>
      <c r="FC77" s="21">
        <v>7.52547138936455</v>
      </c>
      <c r="FD77" s="25">
        <v>4.5636871789250806E-2</v>
      </c>
      <c r="FE77" s="53">
        <v>0</v>
      </c>
      <c r="FF77" s="53">
        <v>0</v>
      </c>
      <c r="FG77" s="25">
        <v>0.1367898991702079</v>
      </c>
      <c r="FH77" s="25">
        <v>0.26559049013695374</v>
      </c>
      <c r="FI77" s="25">
        <v>0.34211051609799281</v>
      </c>
      <c r="FJ77" s="25">
        <v>4.062618200797561E-2</v>
      </c>
      <c r="FK77" s="25">
        <v>0.2030683221493447</v>
      </c>
      <c r="FL77" s="25">
        <v>1.0338222813517257</v>
      </c>
      <c r="FM77" s="69" t="s">
        <v>278</v>
      </c>
      <c r="FN77" s="70" t="s">
        <v>396</v>
      </c>
      <c r="FO77" s="70" t="s">
        <v>396</v>
      </c>
      <c r="FP77" s="70" t="s">
        <v>396</v>
      </c>
      <c r="FQ77" s="70" t="s">
        <v>392</v>
      </c>
      <c r="FR77" s="70" t="s">
        <v>392</v>
      </c>
      <c r="FS77" s="45"/>
    </row>
    <row r="78" spans="1:175" ht="12.75" customHeight="1" x14ac:dyDescent="0.25">
      <c r="A78" s="7" t="s">
        <v>248</v>
      </c>
      <c r="B78" s="28" t="s">
        <v>11</v>
      </c>
      <c r="C78" s="28" t="s">
        <v>83</v>
      </c>
      <c r="D78" s="28">
        <v>2014</v>
      </c>
      <c r="E78" s="13" t="s">
        <v>286</v>
      </c>
      <c r="F78" s="28"/>
      <c r="G78" s="14">
        <v>77.681216666666657</v>
      </c>
      <c r="H78" s="14">
        <v>141.36983333333333</v>
      </c>
      <c r="I78" s="15">
        <v>1</v>
      </c>
      <c r="J78" s="15">
        <v>45</v>
      </c>
      <c r="K78" s="16">
        <v>533.86870773700002</v>
      </c>
      <c r="L78" s="17">
        <v>725.76776700000005</v>
      </c>
      <c r="M78" s="17">
        <v>1094.9741369999999</v>
      </c>
      <c r="N78" s="14">
        <v>0.45</v>
      </c>
      <c r="O78" s="14">
        <v>5.7000000000000009E-2</v>
      </c>
      <c r="P78" s="14">
        <v>7.8947368421052619</v>
      </c>
      <c r="Q78" s="18">
        <v>8.8955000000000002</v>
      </c>
      <c r="R78" s="19">
        <v>-23.96</v>
      </c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W78" s="21"/>
      <c r="AX78" s="21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Q78" s="24"/>
      <c r="DR78" s="24"/>
      <c r="DS78" s="24"/>
      <c r="DT78" s="24"/>
      <c r="DU78" s="24"/>
      <c r="DV78" s="24"/>
      <c r="EF78" s="21">
        <v>0.35586124729495572</v>
      </c>
      <c r="EG78" s="21">
        <v>0.27056768526068253</v>
      </c>
      <c r="EH78" s="21">
        <v>0.15625430012954442</v>
      </c>
      <c r="EI78" s="21">
        <v>0.17932403469028607</v>
      </c>
      <c r="EJ78" s="21">
        <v>0.32785613082521675</v>
      </c>
      <c r="EK78" s="21">
        <v>7.8963498691895992E-2</v>
      </c>
      <c r="EL78" s="22">
        <v>1.3688268968925814</v>
      </c>
      <c r="EM78" s="22">
        <v>0.58614366420739883</v>
      </c>
      <c r="EN78" s="21">
        <v>0.13341415438531232</v>
      </c>
      <c r="EO78" s="21">
        <v>0.21166700417541376</v>
      </c>
      <c r="EP78" s="21">
        <v>6.2272253337138525E-2</v>
      </c>
      <c r="EQ78" s="22">
        <v>0.40735341189786461</v>
      </c>
      <c r="ER78" s="21">
        <v>7.1127798788464619E-2</v>
      </c>
      <c r="ES78" s="21">
        <v>8.8463381106073075E-2</v>
      </c>
      <c r="ET78" s="21">
        <v>3.4681217739397037E-2</v>
      </c>
      <c r="EU78" s="22">
        <v>0.19427239763393472</v>
      </c>
      <c r="EV78" s="21">
        <v>2.5490082510857624E-2</v>
      </c>
      <c r="EW78" s="21">
        <v>6.6410762889917443E-2</v>
      </c>
      <c r="EX78" s="22">
        <v>9.1900845400775061E-2</v>
      </c>
      <c r="EY78" s="22">
        <v>0.69352665493257437</v>
      </c>
      <c r="EZ78" s="22">
        <v>0.6642087125282794</v>
      </c>
      <c r="FA78" s="22">
        <v>1.5865408370696563</v>
      </c>
      <c r="FB78" s="22">
        <v>1.2437244314162568</v>
      </c>
      <c r="FC78" s="22">
        <v>1.6580286330339624</v>
      </c>
      <c r="FD78" s="21">
        <v>3.672904028831675E-2</v>
      </c>
      <c r="FE78" s="21">
        <v>4.4762175415702994E-2</v>
      </c>
      <c r="FF78" s="51">
        <v>0</v>
      </c>
      <c r="FG78" s="21">
        <v>3.1708668789536647E-2</v>
      </c>
      <c r="FH78" s="21">
        <v>9.7391662295117795E-2</v>
      </c>
      <c r="FI78" s="21">
        <v>0.10216059465169597</v>
      </c>
      <c r="FJ78" s="21">
        <v>2.7072515525973131E-2</v>
      </c>
      <c r="FK78" s="21">
        <v>7.8459226143393374E-2</v>
      </c>
      <c r="FL78" s="25">
        <v>0.41828388310973663</v>
      </c>
      <c r="FM78" s="75" t="s">
        <v>248</v>
      </c>
      <c r="FN78" s="70" t="s">
        <v>401</v>
      </c>
      <c r="FO78" s="70" t="s">
        <v>401</v>
      </c>
      <c r="FQ78" s="70" t="s">
        <v>401</v>
      </c>
      <c r="FS78" s="45"/>
    </row>
    <row r="79" spans="1:175" s="44" customFormat="1" ht="12.75" customHeight="1" x14ac:dyDescent="0.25">
      <c r="A79" s="7" t="s">
        <v>249</v>
      </c>
      <c r="B79" s="28" t="s">
        <v>11</v>
      </c>
      <c r="C79" s="28" t="s">
        <v>83</v>
      </c>
      <c r="D79" s="28">
        <v>2014</v>
      </c>
      <c r="E79" s="28" t="s">
        <v>286</v>
      </c>
      <c r="F79" s="28"/>
      <c r="G79" s="18">
        <v>77.680933333333329</v>
      </c>
      <c r="H79" s="18">
        <v>144.69025000000002</v>
      </c>
      <c r="I79" s="19">
        <v>1</v>
      </c>
      <c r="J79" s="19">
        <v>45</v>
      </c>
      <c r="K79" s="16">
        <v>544.92549474199996</v>
      </c>
      <c r="L79" s="17">
        <v>775.92350799999997</v>
      </c>
      <c r="M79" s="17">
        <v>1042.963485</v>
      </c>
      <c r="N79" s="18">
        <v>0.36699999999999999</v>
      </c>
      <c r="O79" s="18">
        <v>5.2000000000000005E-2</v>
      </c>
      <c r="P79" s="18">
        <v>7.0576923076923066</v>
      </c>
      <c r="Q79" s="18">
        <v>8.8063000000000002</v>
      </c>
      <c r="R79" s="19">
        <v>-23.71</v>
      </c>
      <c r="S79" s="31">
        <v>-456.69819407627745</v>
      </c>
      <c r="T79" s="21" t="s">
        <v>35</v>
      </c>
      <c r="U79" s="18">
        <v>197.5</v>
      </c>
      <c r="V79" s="18">
        <v>148.30000000000001</v>
      </c>
      <c r="W79" s="18">
        <v>962</v>
      </c>
      <c r="X79" s="18">
        <v>61</v>
      </c>
      <c r="Y79" s="33">
        <v>3</v>
      </c>
      <c r="Z79" s="33">
        <v>55</v>
      </c>
      <c r="AA79" s="18">
        <v>26.4</v>
      </c>
      <c r="AB79" s="18">
        <v>0.8</v>
      </c>
      <c r="AC79" s="18">
        <v>26.3</v>
      </c>
      <c r="AD79" s="18">
        <v>0.7</v>
      </c>
      <c r="AE79" s="33">
        <v>23.2</v>
      </c>
      <c r="AF79" s="33">
        <v>3.5</v>
      </c>
      <c r="AG79" s="18">
        <v>0.185904241956514</v>
      </c>
      <c r="AH79" s="18">
        <v>18.590424195651401</v>
      </c>
      <c r="AI79" s="18">
        <v>0.13249489023710501</v>
      </c>
      <c r="AJ79" s="18">
        <v>0.41949021711343798</v>
      </c>
      <c r="AK79" s="18">
        <v>41.949021711343796</v>
      </c>
      <c r="AL79" s="18">
        <v>7.2165156281725207E-2</v>
      </c>
      <c r="AM79" s="18">
        <v>0.39460554093004901</v>
      </c>
      <c r="AN79" s="18">
        <v>39.460554093004902</v>
      </c>
      <c r="AO79" s="18">
        <v>9.2141684269509E-2</v>
      </c>
      <c r="AP79" s="18">
        <v>0.69292047660609124</v>
      </c>
      <c r="AQ79" s="18">
        <v>0.30707952339390876</v>
      </c>
      <c r="AR79" s="18">
        <v>0.68226856798040636</v>
      </c>
      <c r="AS79" s="18">
        <v>1.5395290968063173</v>
      </c>
      <c r="AT79" s="18">
        <v>2.2217976647867239</v>
      </c>
      <c r="AU79" s="18">
        <v>60.539445906995198</v>
      </c>
      <c r="AV79" s="21"/>
      <c r="AW79" s="21"/>
      <c r="AX79" s="21" t="s">
        <v>432</v>
      </c>
      <c r="AY79" s="21">
        <v>1.2408188996691549E-2</v>
      </c>
      <c r="AZ79" s="21">
        <v>1.1395833244559214E-2</v>
      </c>
      <c r="BA79" s="21">
        <v>2.3064790012726481E-2</v>
      </c>
      <c r="BB79" s="21">
        <v>1.1614482572148045E-2</v>
      </c>
      <c r="BC79" s="21">
        <v>1.2590831178541142E-2</v>
      </c>
      <c r="BD79" s="21">
        <v>1.6671861774669193E-2</v>
      </c>
      <c r="BE79" s="21">
        <v>1.2631738114074861E-2</v>
      </c>
      <c r="BF79" s="21">
        <v>2.7691726634448618E-2</v>
      </c>
      <c r="BG79" s="21">
        <v>1.5516707436914266E-2</v>
      </c>
      <c r="BH79" s="21">
        <v>3.7903967872100978E-2</v>
      </c>
      <c r="BI79" s="21">
        <v>2.0803923031685257E-2</v>
      </c>
      <c r="BJ79" s="21">
        <v>4.1565766121952598E-2</v>
      </c>
      <c r="BK79" s="21">
        <v>1.5265185407408651E-2</v>
      </c>
      <c r="BL79" s="21">
        <v>6.0964521881878106E-2</v>
      </c>
      <c r="BM79" s="21">
        <v>8.7383710587772296E-3</v>
      </c>
      <c r="BN79" s="21">
        <v>6.6074895797891706E-2</v>
      </c>
      <c r="BO79" s="21">
        <v>1.7396825953723116E-2</v>
      </c>
      <c r="BP79" s="21">
        <v>3.436598737730355E-2</v>
      </c>
      <c r="BQ79" s="21">
        <v>1.8976575717445057E-2</v>
      </c>
      <c r="BR79" s="21" t="s">
        <v>432</v>
      </c>
      <c r="BS79" s="25">
        <v>0.11598274480191097</v>
      </c>
      <c r="BT79" s="25">
        <v>6.0974364909703496E-2</v>
      </c>
      <c r="BU79" s="21">
        <v>0.66391444066644678</v>
      </c>
      <c r="BV79" s="21">
        <v>0.12100831312586539</v>
      </c>
      <c r="BW79" s="21">
        <v>0.29832581647335632</v>
      </c>
      <c r="BX79" s="21">
        <v>0.84638065241366656</v>
      </c>
      <c r="BY79" s="21">
        <v>8.7572900185180769E-2</v>
      </c>
      <c r="BZ79" s="21">
        <v>0.57953695353327783</v>
      </c>
      <c r="CA79" s="21">
        <v>2.7954883156194401E-2</v>
      </c>
      <c r="CB79" s="21">
        <v>5.5758495529445298E-2</v>
      </c>
      <c r="CC79" s="21">
        <v>2.5155363821836804E-2</v>
      </c>
      <c r="CD79" s="21">
        <v>8.1625171666858454E-2</v>
      </c>
      <c r="CE79" s="21">
        <v>4.5753156211170834E-2</v>
      </c>
      <c r="CF79" s="21">
        <v>0.12300710236969931</v>
      </c>
      <c r="CG79" s="21">
        <v>4.9711233756747672E-2</v>
      </c>
      <c r="CH79" s="21">
        <v>0.11488834348952584</v>
      </c>
      <c r="CI79" s="21">
        <v>4.527185998417186E-2</v>
      </c>
      <c r="CJ79" s="21">
        <v>0.12213224477006508</v>
      </c>
      <c r="CK79" s="21">
        <v>0</v>
      </c>
      <c r="CL79" s="21">
        <v>0</v>
      </c>
      <c r="CM79" s="51">
        <v>0</v>
      </c>
      <c r="CN79" s="51">
        <v>0</v>
      </c>
      <c r="CO79" s="21">
        <v>4.3498572566848033E-2</v>
      </c>
      <c r="CP79" s="21">
        <v>2.3009096578405535E-2</v>
      </c>
      <c r="CQ79" s="21">
        <v>5.6827445080102477E-2</v>
      </c>
      <c r="CR79" s="21" t="s">
        <v>432</v>
      </c>
      <c r="CS79" s="21">
        <v>0.28863215543737647</v>
      </c>
      <c r="CT79" s="21">
        <v>1.0452753062794928E-2</v>
      </c>
      <c r="CU79" s="21">
        <v>3.931737994451965E-2</v>
      </c>
      <c r="CV79" s="21">
        <v>2.2564222829324066E-2</v>
      </c>
      <c r="CW79" s="21">
        <v>9.5238261771112886E-2</v>
      </c>
      <c r="CX79" s="21">
        <v>2.7624215471711514E-2</v>
      </c>
      <c r="CY79" s="21">
        <v>7.8711618746815593E-2</v>
      </c>
      <c r="CZ79" s="21">
        <v>3.0746870093665241E-2</v>
      </c>
      <c r="DA79" s="21">
        <v>0.12204490676586831</v>
      </c>
      <c r="DB79" s="21">
        <v>2.4677654748924659E-2</v>
      </c>
      <c r="DC79" s="21">
        <v>0.10403474203062318</v>
      </c>
      <c r="DD79" s="21">
        <v>1.4468791055400047E-2</v>
      </c>
      <c r="DE79" s="21">
        <v>5.7313187290113414E-2</v>
      </c>
      <c r="DF79" s="21">
        <v>2.424222242946647E-2</v>
      </c>
      <c r="DG79" s="21">
        <v>3.1912888607774054E-2</v>
      </c>
      <c r="DH79" s="51">
        <v>0</v>
      </c>
      <c r="DI79" s="21">
        <v>0.30307944450272123</v>
      </c>
      <c r="DJ79" s="21">
        <v>0.45501078437020981</v>
      </c>
      <c r="DK79" s="21">
        <v>0.48815288176865101</v>
      </c>
      <c r="DL79" s="21">
        <v>1.5012921285927869</v>
      </c>
      <c r="DM79" s="21">
        <v>1.6106433168689145</v>
      </c>
      <c r="DN79" s="21">
        <v>3.0331846097827482</v>
      </c>
      <c r="DO79" s="21">
        <v>3.1743064131834946</v>
      </c>
      <c r="DP79" s="21">
        <v>3.7108307196398256</v>
      </c>
      <c r="DQ79" s="21">
        <v>3.5399531859208709E-2</v>
      </c>
      <c r="DR79" s="21">
        <v>6.4644984583631573E-3</v>
      </c>
      <c r="DS79" s="21">
        <v>1.5243054890225833E-2</v>
      </c>
      <c r="DT79" s="21">
        <v>4.6372804591399253E-2</v>
      </c>
      <c r="DU79" s="21">
        <v>2.3296474152984203E-2</v>
      </c>
      <c r="DV79" s="24">
        <v>9.7015391340833798E-2</v>
      </c>
      <c r="DW79" s="24">
        <v>2.9760972611347358E-2</v>
      </c>
      <c r="DX79" s="24">
        <v>0.18261536576454768</v>
      </c>
      <c r="DY79" s="24">
        <v>1.5283336785674366</v>
      </c>
      <c r="DZ79" s="24">
        <v>0.50237362950665687</v>
      </c>
      <c r="EA79" s="24">
        <v>0.37809217219361546</v>
      </c>
      <c r="EB79" s="24">
        <v>0.11679951412505268</v>
      </c>
      <c r="EC79" s="24">
        <v>5.0293925129881158E-2</v>
      </c>
      <c r="ED79" s="24">
        <v>0.1530054427395616</v>
      </c>
      <c r="EE79" s="24">
        <v>0.32009888199449543</v>
      </c>
      <c r="EF79" s="21">
        <v>0.44544329851695186</v>
      </c>
      <c r="EG79" s="21">
        <v>0.28340458057268936</v>
      </c>
      <c r="EH79" s="21">
        <v>0.16302848245421139</v>
      </c>
      <c r="EI79" s="21">
        <v>0.18747303990191505</v>
      </c>
      <c r="EJ79" s="21">
        <v>0.35031584029689805</v>
      </c>
      <c r="EK79" s="21">
        <v>7.8040020360095733E-2</v>
      </c>
      <c r="EL79" s="21">
        <v>1.5077052621027613</v>
      </c>
      <c r="EM79" s="21">
        <v>0.61582890055890882</v>
      </c>
      <c r="EN79" s="21">
        <v>0.11096469707373423</v>
      </c>
      <c r="EO79" s="21">
        <v>0.19011862621141229</v>
      </c>
      <c r="EP79" s="21">
        <v>5.3555845376228303E-2</v>
      </c>
      <c r="EQ79" s="21">
        <v>0.35463916866137485</v>
      </c>
      <c r="ER79" s="21">
        <v>6.1118269964425917E-2</v>
      </c>
      <c r="ES79" s="21">
        <v>8.0110405448559602E-2</v>
      </c>
      <c r="ET79" s="21">
        <v>8.9100357410559078E-2</v>
      </c>
      <c r="EU79" s="21">
        <v>0.23032903282354458</v>
      </c>
      <c r="EV79" s="21">
        <v>2.4152933654603664E-2</v>
      </c>
      <c r="EW79" s="21">
        <v>6.6177384854478813E-2</v>
      </c>
      <c r="EX79" s="21">
        <v>9.0330318509082477E-2</v>
      </c>
      <c r="EY79" s="21">
        <v>0.67529851999400192</v>
      </c>
      <c r="EZ79" s="21">
        <v>0.79913502403705605</v>
      </c>
      <c r="FA79" s="21">
        <v>1.7133253298126121</v>
      </c>
      <c r="FB79" s="21">
        <v>1.3107439967654209</v>
      </c>
      <c r="FC79" s="21">
        <v>1.6898120531468785</v>
      </c>
      <c r="FD79" s="21">
        <v>3.9508793627005684E-2</v>
      </c>
      <c r="FE79" s="21">
        <v>4.7514505893946311E-2</v>
      </c>
      <c r="FF79" s="51">
        <v>0</v>
      </c>
      <c r="FG79" s="21">
        <v>3.0810296558764615E-2</v>
      </c>
      <c r="FH79" s="21">
        <v>8.1699531311579227E-2</v>
      </c>
      <c r="FI79" s="21">
        <v>9.370863703215665E-2</v>
      </c>
      <c r="FJ79" s="21">
        <v>2.7756526946000341E-2</v>
      </c>
      <c r="FK79" s="21">
        <v>7.8631074947598134E-2</v>
      </c>
      <c r="FL79" s="25">
        <v>0.39962936631705098</v>
      </c>
      <c r="FM79" s="75" t="s">
        <v>249</v>
      </c>
      <c r="FN79" s="76" t="s">
        <v>401</v>
      </c>
      <c r="FO79" s="76" t="s">
        <v>401</v>
      </c>
      <c r="FP79" s="76" t="s">
        <v>401</v>
      </c>
      <c r="FQ79" s="76" t="s">
        <v>401</v>
      </c>
      <c r="FR79" s="76" t="s">
        <v>401</v>
      </c>
      <c r="FS79" s="45"/>
    </row>
    <row r="80" spans="1:175" s="21" customFormat="1" ht="12.75" customHeight="1" x14ac:dyDescent="0.25">
      <c r="A80" s="7" t="s">
        <v>250</v>
      </c>
      <c r="B80" s="28" t="s">
        <v>11</v>
      </c>
      <c r="C80" s="28" t="s">
        <v>83</v>
      </c>
      <c r="D80" s="28">
        <v>2014</v>
      </c>
      <c r="E80" s="28" t="s">
        <v>286</v>
      </c>
      <c r="F80" s="28"/>
      <c r="G80" s="18">
        <v>77.31981833333333</v>
      </c>
      <c r="H80" s="18">
        <v>147.83033333333333</v>
      </c>
      <c r="I80" s="19">
        <v>1</v>
      </c>
      <c r="J80" s="19">
        <v>43</v>
      </c>
      <c r="K80" s="16">
        <v>530.38924503800001</v>
      </c>
      <c r="L80" s="17">
        <v>805.31063200000006</v>
      </c>
      <c r="M80" s="17">
        <v>966.515895</v>
      </c>
      <c r="N80" s="18">
        <v>0.26900000000000002</v>
      </c>
      <c r="O80" s="18">
        <v>3.5000000000000003E-2</v>
      </c>
      <c r="P80" s="18">
        <v>7.6857142857142851</v>
      </c>
      <c r="Q80" s="18">
        <v>6.6245000000000003</v>
      </c>
      <c r="R80" s="19">
        <v>-21.387478592301168</v>
      </c>
      <c r="S80" s="31">
        <v>-464.88843591232035</v>
      </c>
      <c r="T80" s="21" t="s">
        <v>36</v>
      </c>
      <c r="U80" s="18">
        <v>197.5</v>
      </c>
      <c r="V80" s="18">
        <v>148.30000000000001</v>
      </c>
      <c r="W80" s="18">
        <v>962</v>
      </c>
      <c r="X80" s="18">
        <v>61</v>
      </c>
      <c r="Y80" s="33">
        <v>3</v>
      </c>
      <c r="Z80" s="33">
        <v>55</v>
      </c>
      <c r="AA80" s="18">
        <v>26.4</v>
      </c>
      <c r="AB80" s="18">
        <v>0.8</v>
      </c>
      <c r="AC80" s="18">
        <v>26.3</v>
      </c>
      <c r="AD80" s="18">
        <v>0.7</v>
      </c>
      <c r="AE80" s="33">
        <v>23.2</v>
      </c>
      <c r="AF80" s="33">
        <v>3.5</v>
      </c>
      <c r="AG80" s="18">
        <v>8.4772320095734405E-2</v>
      </c>
      <c r="AH80" s="18">
        <v>8.4772320095734397</v>
      </c>
      <c r="AI80" s="18">
        <v>7.1782154314440294E-2</v>
      </c>
      <c r="AJ80" s="18">
        <v>0.44242016175495003</v>
      </c>
      <c r="AK80" s="18">
        <v>44.242016175495003</v>
      </c>
      <c r="AL80" s="18">
        <v>5.0113258856852097E-2</v>
      </c>
      <c r="AM80" s="18">
        <v>0.47280751814931599</v>
      </c>
      <c r="AN80" s="18">
        <v>47.280751814931598</v>
      </c>
      <c r="AO80" s="18">
        <v>5.8653374537731298E-2</v>
      </c>
      <c r="AP80" s="18">
        <v>0.83920043814330358</v>
      </c>
      <c r="AQ80" s="18">
        <v>0.16079956185669642</v>
      </c>
      <c r="AR80" s="18">
        <v>0.22803754105752558</v>
      </c>
      <c r="AS80" s="18">
        <v>1.1901102351208157</v>
      </c>
      <c r="AT80" s="18">
        <v>1.4181477761783412</v>
      </c>
      <c r="AU80" s="18">
        <v>52.719248185068437</v>
      </c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FF80" s="51"/>
      <c r="FL80" s="25"/>
      <c r="FM80" s="69" t="s">
        <v>250</v>
      </c>
      <c r="FN80" s="70" t="s">
        <v>396</v>
      </c>
      <c r="FO80" s="70" t="s">
        <v>396</v>
      </c>
      <c r="FP80" s="70" t="s">
        <v>396</v>
      </c>
      <c r="FQ80" s="70"/>
      <c r="FR80" s="70"/>
      <c r="FS80" s="45"/>
    </row>
    <row r="81" spans="1:175" s="21" customFormat="1" ht="12.75" customHeight="1" x14ac:dyDescent="0.25">
      <c r="A81" s="7" t="s">
        <v>251</v>
      </c>
      <c r="B81" s="28" t="s">
        <v>11</v>
      </c>
      <c r="C81" s="28" t="s">
        <v>83</v>
      </c>
      <c r="D81" s="28">
        <v>2014</v>
      </c>
      <c r="E81" s="28" t="s">
        <v>286</v>
      </c>
      <c r="F81" s="28"/>
      <c r="G81" s="18">
        <v>76.779983333333334</v>
      </c>
      <c r="H81" s="18">
        <v>147.79104999999998</v>
      </c>
      <c r="I81" s="19">
        <v>1</v>
      </c>
      <c r="J81" s="19">
        <v>44</v>
      </c>
      <c r="K81" s="16">
        <v>472.649178151</v>
      </c>
      <c r="L81" s="17">
        <v>769.45960600000001</v>
      </c>
      <c r="M81" s="17">
        <v>917.21913400000005</v>
      </c>
      <c r="N81" s="18">
        <v>1.129</v>
      </c>
      <c r="O81" s="18">
        <v>0.156</v>
      </c>
      <c r="P81" s="18">
        <v>7.2371794871794872</v>
      </c>
      <c r="Q81" s="18">
        <v>30.470700000000001</v>
      </c>
      <c r="R81" s="19">
        <v>-24.602</v>
      </c>
      <c r="S81" s="31">
        <v>-447.05803081478899</v>
      </c>
      <c r="T81" s="21" t="s">
        <v>35</v>
      </c>
      <c r="U81" s="18">
        <v>197.5</v>
      </c>
      <c r="V81" s="18">
        <v>148.30000000000001</v>
      </c>
      <c r="W81" s="18">
        <v>962</v>
      </c>
      <c r="X81" s="18">
        <v>61</v>
      </c>
      <c r="Y81" s="33">
        <v>3</v>
      </c>
      <c r="Z81" s="33">
        <v>55</v>
      </c>
      <c r="AA81" s="18">
        <v>26.4</v>
      </c>
      <c r="AB81" s="18">
        <v>0.8</v>
      </c>
      <c r="AC81" s="18">
        <v>26.3</v>
      </c>
      <c r="AD81" s="18">
        <v>0.7</v>
      </c>
      <c r="AE81" s="33">
        <v>23.2</v>
      </c>
      <c r="AF81" s="33">
        <v>3.5</v>
      </c>
      <c r="AG81" s="18">
        <v>0.27512955654546101</v>
      </c>
      <c r="AH81" s="18">
        <v>27.512955654546101</v>
      </c>
      <c r="AI81" s="18">
        <v>0.174354967813933</v>
      </c>
      <c r="AJ81" s="18">
        <v>0.38932899468286902</v>
      </c>
      <c r="AK81" s="18">
        <v>38.932899468286905</v>
      </c>
      <c r="AL81" s="18">
        <v>8.8990718285925793E-2</v>
      </c>
      <c r="AM81" s="18">
        <v>0.33554144877166903</v>
      </c>
      <c r="AN81" s="18">
        <v>33.554144877166905</v>
      </c>
      <c r="AO81" s="18">
        <v>0.118373941407613</v>
      </c>
      <c r="AP81" s="18">
        <v>0.58593420757870962</v>
      </c>
      <c r="AQ81" s="18">
        <v>0.41406579242129038</v>
      </c>
      <c r="AR81" s="18">
        <v>3.1062126933982546</v>
      </c>
      <c r="AS81" s="18">
        <v>4.3955243499695911</v>
      </c>
      <c r="AT81" s="18">
        <v>7.5017370433678456</v>
      </c>
      <c r="AU81" s="18">
        <v>66.445855122833009</v>
      </c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FF81" s="51"/>
      <c r="FL81" s="25"/>
      <c r="FM81" s="69" t="s">
        <v>251</v>
      </c>
      <c r="FN81" s="70" t="s">
        <v>405</v>
      </c>
      <c r="FO81" s="70" t="s">
        <v>405</v>
      </c>
      <c r="FP81" s="70" t="s">
        <v>405</v>
      </c>
      <c r="FQ81" s="70"/>
      <c r="FR81" s="70"/>
      <c r="FS81" s="45"/>
    </row>
    <row r="82" spans="1:175" s="44" customFormat="1" ht="12.75" customHeight="1" x14ac:dyDescent="0.25">
      <c r="A82" s="7" t="s">
        <v>252</v>
      </c>
      <c r="B82" s="28" t="s">
        <v>11</v>
      </c>
      <c r="C82" s="28" t="s">
        <v>83</v>
      </c>
      <c r="D82" s="28">
        <v>2014</v>
      </c>
      <c r="E82" s="28" t="s">
        <v>286</v>
      </c>
      <c r="F82" s="28"/>
      <c r="G82" s="18">
        <v>76.272593333333333</v>
      </c>
      <c r="H82" s="18">
        <v>146.03396666666669</v>
      </c>
      <c r="I82" s="19">
        <v>1</v>
      </c>
      <c r="J82" s="19">
        <v>42</v>
      </c>
      <c r="K82" s="16">
        <v>405.77176995000002</v>
      </c>
      <c r="L82" s="17">
        <v>700.09135700000002</v>
      </c>
      <c r="M82" s="17">
        <v>900.79056800000001</v>
      </c>
      <c r="N82" s="18">
        <v>1.1879999999999999</v>
      </c>
      <c r="O82" s="18">
        <v>0.151</v>
      </c>
      <c r="P82" s="18">
        <v>7.8675496688741724</v>
      </c>
      <c r="Q82" s="18">
        <v>27.66</v>
      </c>
      <c r="R82" s="19">
        <v>-24.83</v>
      </c>
      <c r="S82" s="31">
        <v>-478.63346929206597</v>
      </c>
      <c r="T82" s="21" t="s">
        <v>35</v>
      </c>
      <c r="U82" s="18">
        <v>197.5</v>
      </c>
      <c r="V82" s="18">
        <v>148.30000000000001</v>
      </c>
      <c r="W82" s="18">
        <v>962</v>
      </c>
      <c r="X82" s="18">
        <v>61</v>
      </c>
      <c r="Y82" s="33">
        <v>3</v>
      </c>
      <c r="Z82" s="33">
        <v>55</v>
      </c>
      <c r="AA82" s="18">
        <v>26.4</v>
      </c>
      <c r="AB82" s="18">
        <v>0.8</v>
      </c>
      <c r="AC82" s="18">
        <v>26.3</v>
      </c>
      <c r="AD82" s="18">
        <v>0.7</v>
      </c>
      <c r="AE82" s="33">
        <v>23.2</v>
      </c>
      <c r="AF82" s="33">
        <v>3.5</v>
      </c>
      <c r="AG82" s="18">
        <v>0.27683184644299003</v>
      </c>
      <c r="AH82" s="18">
        <v>27.683184644299004</v>
      </c>
      <c r="AI82" s="18">
        <v>0.17424682975679401</v>
      </c>
      <c r="AJ82" s="18">
        <v>0.42207735771013699</v>
      </c>
      <c r="AK82" s="18">
        <v>42.207735771013702</v>
      </c>
      <c r="AL82" s="18">
        <v>8.9826566623051093E-2</v>
      </c>
      <c r="AM82" s="18">
        <v>0.30109079584687498</v>
      </c>
      <c r="AN82" s="18">
        <v>30.1090795846875</v>
      </c>
      <c r="AO82" s="18">
        <v>0.117459665464364</v>
      </c>
      <c r="AP82" s="18">
        <v>0.60390871260820056</v>
      </c>
      <c r="AQ82" s="18">
        <v>0.39609128739179944</v>
      </c>
      <c r="AR82" s="18">
        <v>3.2887623357427214</v>
      </c>
      <c r="AS82" s="18">
        <v>5.0142790095964269</v>
      </c>
      <c r="AT82" s="18">
        <v>8.3030413453391478</v>
      </c>
      <c r="AU82" s="18">
        <v>69.890920415312692</v>
      </c>
      <c r="AV82" s="21"/>
      <c r="AW82" s="21"/>
      <c r="AX82" s="21">
        <v>2.6719865631385357E-3</v>
      </c>
      <c r="AY82" s="21">
        <v>1.5349504791515371E-2</v>
      </c>
      <c r="AZ82" s="21">
        <v>1.0667974857204469E-2</v>
      </c>
      <c r="BA82" s="21">
        <v>2.6467676951871744E-2</v>
      </c>
      <c r="BB82" s="21">
        <v>1.2736492132034231E-2</v>
      </c>
      <c r="BC82" s="21">
        <v>1.8973162118308372E-2</v>
      </c>
      <c r="BD82" s="21">
        <v>2.2582254116717913E-2</v>
      </c>
      <c r="BE82" s="21">
        <v>2.2151719216846142E-2</v>
      </c>
      <c r="BF82" s="21">
        <v>4.4799282673577336E-2</v>
      </c>
      <c r="BG82" s="21">
        <v>2.5181882136256134E-2</v>
      </c>
      <c r="BH82" s="21">
        <v>6.2213704715123996E-2</v>
      </c>
      <c r="BI82" s="21">
        <v>2.0503661529615344E-2</v>
      </c>
      <c r="BJ82" s="21">
        <v>7.4199008572400416E-2</v>
      </c>
      <c r="BK82" s="21">
        <v>1.4404391448638389E-2</v>
      </c>
      <c r="BL82" s="21">
        <v>7.770044553896456E-2</v>
      </c>
      <c r="BM82" s="21">
        <v>1.1740983817636963E-2</v>
      </c>
      <c r="BN82" s="21">
        <v>8.2356403636167808E-2</v>
      </c>
      <c r="BO82" s="21">
        <v>8.4967084398536886E-3</v>
      </c>
      <c r="BP82" s="21">
        <v>3.4283780675105777E-2</v>
      </c>
      <c r="BQ82" s="21">
        <v>8.11762583532275E-3</v>
      </c>
      <c r="BR82" s="21">
        <v>1.3183738989314664E-2</v>
      </c>
      <c r="BS82" s="25">
        <v>8.4792397651877502E-2</v>
      </c>
      <c r="BT82" s="25">
        <v>3.8488206278001064E-2</v>
      </c>
      <c r="BU82" s="21">
        <v>0.40254003504587554</v>
      </c>
      <c r="BV82" s="21">
        <v>0.12988774966927599</v>
      </c>
      <c r="BW82" s="21">
        <v>0.32078536484537257</v>
      </c>
      <c r="BX82" s="21">
        <v>0.49960641162807445</v>
      </c>
      <c r="BY82" s="21">
        <v>5.670817849011598E-2</v>
      </c>
      <c r="BZ82" s="21">
        <v>0.23881169900927801</v>
      </c>
      <c r="CA82" s="21">
        <v>2.3869126036373475E-2</v>
      </c>
      <c r="CB82" s="21">
        <v>4.4143605640750837E-2</v>
      </c>
      <c r="CC82" s="21">
        <v>2.7324532840979819E-2</v>
      </c>
      <c r="CD82" s="21">
        <v>7.5636270744361037E-2</v>
      </c>
      <c r="CE82" s="21">
        <v>5.110648366036917E-2</v>
      </c>
      <c r="CF82" s="21">
        <v>0.1144561330866348</v>
      </c>
      <c r="CG82" s="21">
        <v>5.1170007943020589E-2</v>
      </c>
      <c r="CH82" s="21">
        <v>0.11659226555158914</v>
      </c>
      <c r="CI82" s="21">
        <v>4.783444961788369E-2</v>
      </c>
      <c r="CJ82" s="21">
        <v>8.8690560315058301E-2</v>
      </c>
      <c r="CK82" s="21">
        <v>4.4763824345060835E-2</v>
      </c>
      <c r="CL82" s="21">
        <v>0.1665402164307275</v>
      </c>
      <c r="CM82" s="21">
        <v>5.2224286745518239E-2</v>
      </c>
      <c r="CN82" s="21">
        <v>8.6073485264723429E-2</v>
      </c>
      <c r="CO82" s="21">
        <v>3.2640055449167822E-2</v>
      </c>
      <c r="CP82" s="21">
        <v>1.7091966125644932E-2</v>
      </c>
      <c r="CQ82" s="21">
        <v>4.6206079036181187E-2</v>
      </c>
      <c r="CR82" s="21" t="s">
        <v>431</v>
      </c>
      <c r="CS82" s="21">
        <v>0.1240552937183818</v>
      </c>
      <c r="CT82" s="21">
        <v>1.0269830492534337E-2</v>
      </c>
      <c r="CU82" s="21">
        <v>3.9348756909863787E-2</v>
      </c>
      <c r="CV82" s="21">
        <v>3.0044043114420726E-2</v>
      </c>
      <c r="CW82" s="21">
        <v>8.7734682162106961E-2</v>
      </c>
      <c r="CX82" s="21">
        <v>3.5337288721702324E-2</v>
      </c>
      <c r="CY82" s="21">
        <v>7.4604484374865609E-2</v>
      </c>
      <c r="CZ82" s="21">
        <v>3.1730005499676306E-2</v>
      </c>
      <c r="DA82" s="21">
        <v>8.7065147534933968E-2</v>
      </c>
      <c r="DB82" s="21">
        <v>2.1870401947083548E-2</v>
      </c>
      <c r="DC82" s="21">
        <v>7.0661658051079462E-2</v>
      </c>
      <c r="DD82" s="21">
        <v>1.5479382301630757E-2</v>
      </c>
      <c r="DE82" s="21">
        <v>4.0190394650188255E-2</v>
      </c>
      <c r="DF82" s="21">
        <v>1.4384981720877574E-2</v>
      </c>
      <c r="DG82" s="21">
        <v>2.4510746093614363E-2</v>
      </c>
      <c r="DH82" s="21">
        <v>8.8779375352166529E-3</v>
      </c>
      <c r="DI82" s="21">
        <v>0.38589908837350695</v>
      </c>
      <c r="DJ82" s="21">
        <v>0.6300474572899748</v>
      </c>
      <c r="DK82" s="21">
        <v>0.38049720217394989</v>
      </c>
      <c r="DL82" s="21">
        <v>1.6326741271805225</v>
      </c>
      <c r="DM82" s="21">
        <v>0.98600181663469322</v>
      </c>
      <c r="DN82" s="21">
        <v>4.6728753110334047</v>
      </c>
      <c r="DO82" s="21">
        <v>2.4882261057060528</v>
      </c>
      <c r="DP82" s="21">
        <v>2.8584303695338118</v>
      </c>
      <c r="DQ82" s="21">
        <v>6.3928382191095728E-2</v>
      </c>
      <c r="DR82" s="21">
        <v>1.8530378497745626E-2</v>
      </c>
      <c r="DS82" s="21">
        <v>1.7146067096764382E-2</v>
      </c>
      <c r="DT82" s="21">
        <v>6.4904231390890438E-2</v>
      </c>
      <c r="DU82" s="21">
        <v>3.1937442954968816E-2</v>
      </c>
      <c r="DV82" s="24">
        <v>0.14597868067875056</v>
      </c>
      <c r="DW82" s="24">
        <v>5.0467821452714445E-2</v>
      </c>
      <c r="DX82" s="24">
        <v>0.28986152726897307</v>
      </c>
      <c r="DY82" s="24">
        <v>1.8626687259958117</v>
      </c>
      <c r="DZ82" s="24">
        <v>0.49207027447291152</v>
      </c>
      <c r="EA82" s="24">
        <v>0.38924225193128431</v>
      </c>
      <c r="EB82" s="24">
        <v>0.16566087901513837</v>
      </c>
      <c r="EC82" s="24">
        <v>4.4431478625751288E-2</v>
      </c>
      <c r="ED82" s="24">
        <v>0.16818964684381538</v>
      </c>
      <c r="EE82" s="24">
        <v>0.37828200448470506</v>
      </c>
      <c r="EF82" s="21">
        <v>0.40455331137483586</v>
      </c>
      <c r="EG82" s="21">
        <v>0.36624069262288733</v>
      </c>
      <c r="EH82" s="21">
        <v>0.21730954705214942</v>
      </c>
      <c r="EI82" s="21">
        <v>0.27243768598545187</v>
      </c>
      <c r="EJ82" s="21">
        <v>0.46884175553127883</v>
      </c>
      <c r="EK82" s="21">
        <v>0.16662840982405969</v>
      </c>
      <c r="EL82" s="21">
        <v>1.8960114023906631</v>
      </c>
      <c r="EM82" s="21">
        <v>0.90790785134079044</v>
      </c>
      <c r="EN82" s="21">
        <v>0.2282925214066413</v>
      </c>
      <c r="EO82" s="21">
        <v>0.30169403116730764</v>
      </c>
      <c r="EP82" s="21">
        <v>0.11158508732073086</v>
      </c>
      <c r="EQ82" s="21">
        <v>0.6415716398946798</v>
      </c>
      <c r="ER82" s="21">
        <v>0.14062567261041303</v>
      </c>
      <c r="ES82" s="21">
        <v>0.13979887110946274</v>
      </c>
      <c r="ET82" s="21">
        <v>7.0290942626380026E-2</v>
      </c>
      <c r="EU82" s="21">
        <v>0.35071548634625582</v>
      </c>
      <c r="EV82" s="21">
        <v>7.619741043875744E-2</v>
      </c>
      <c r="EW82" s="21">
        <v>0.20571788245292949</v>
      </c>
      <c r="EX82" s="21">
        <v>0.28191529289168693</v>
      </c>
      <c r="EY82" s="21">
        <v>1.2742024191326227</v>
      </c>
      <c r="EZ82" s="21">
        <v>0.57084925493746774</v>
      </c>
      <c r="FA82" s="21">
        <v>1.3215239347675407</v>
      </c>
      <c r="FB82" s="21">
        <v>0.99412055078135797</v>
      </c>
      <c r="FC82" s="21">
        <v>1.0693536494349194</v>
      </c>
      <c r="FD82" s="21">
        <v>8.6527882280882734E-2</v>
      </c>
      <c r="FE82" s="21">
        <v>6.1595339353055917E-2</v>
      </c>
      <c r="FF82" s="51">
        <v>0</v>
      </c>
      <c r="FG82" s="21">
        <v>0.1016892428088037</v>
      </c>
      <c r="FH82" s="21">
        <v>0.26806671897587397</v>
      </c>
      <c r="FI82" s="21">
        <v>0.36400739135824706</v>
      </c>
      <c r="FJ82" s="21">
        <v>8.2781894509586118E-2</v>
      </c>
      <c r="FK82" s="21">
        <v>0.22689469581421848</v>
      </c>
      <c r="FL82" s="25">
        <v>1.191563165100668</v>
      </c>
      <c r="FM82" s="69" t="s">
        <v>252</v>
      </c>
      <c r="FN82" s="70" t="s">
        <v>401</v>
      </c>
      <c r="FO82" s="70" t="s">
        <v>401</v>
      </c>
      <c r="FP82" s="70" t="s">
        <v>401</v>
      </c>
      <c r="FQ82" s="70" t="s">
        <v>401</v>
      </c>
      <c r="FR82" s="70" t="s">
        <v>392</v>
      </c>
      <c r="FS82" s="45"/>
    </row>
    <row r="83" spans="1:175" s="21" customFormat="1" ht="12.75" customHeight="1" x14ac:dyDescent="0.25">
      <c r="A83" s="7" t="s">
        <v>253</v>
      </c>
      <c r="B83" s="28" t="s">
        <v>11</v>
      </c>
      <c r="C83" s="28" t="s">
        <v>83</v>
      </c>
      <c r="D83" s="28">
        <v>2014</v>
      </c>
      <c r="E83" s="28" t="s">
        <v>286</v>
      </c>
      <c r="F83" s="28"/>
      <c r="G83" s="18">
        <v>76.416349999999994</v>
      </c>
      <c r="H83" s="18">
        <v>148.11531666666667</v>
      </c>
      <c r="I83" s="19">
        <v>1</v>
      </c>
      <c r="J83" s="19">
        <v>43</v>
      </c>
      <c r="K83" s="16">
        <v>436.42981057100002</v>
      </c>
      <c r="L83" s="17">
        <v>754.84937500000001</v>
      </c>
      <c r="M83" s="17">
        <v>879.36427900000001</v>
      </c>
      <c r="N83" s="18">
        <v>0.95</v>
      </c>
      <c r="O83" s="18">
        <v>0.123</v>
      </c>
      <c r="P83" s="18">
        <v>7.7235772357723578</v>
      </c>
      <c r="Q83" s="18">
        <v>21.879300000000001</v>
      </c>
      <c r="R83" s="19">
        <v>-24.36</v>
      </c>
      <c r="S83" s="31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FF83" s="51"/>
      <c r="FL83" s="25"/>
      <c r="FM83" s="69" t="s">
        <v>253</v>
      </c>
      <c r="FN83" s="70" t="s">
        <v>401</v>
      </c>
      <c r="FO83" s="70" t="s">
        <v>401</v>
      </c>
      <c r="FP83" s="70"/>
      <c r="FQ83" s="70"/>
      <c r="FR83" s="70"/>
      <c r="FS83" s="45"/>
    </row>
    <row r="84" spans="1:175" s="21" customFormat="1" ht="12.75" customHeight="1" x14ac:dyDescent="0.25">
      <c r="A84" s="7" t="s">
        <v>254</v>
      </c>
      <c r="B84" s="28" t="s">
        <v>11</v>
      </c>
      <c r="C84" s="28" t="s">
        <v>83</v>
      </c>
      <c r="D84" s="28">
        <v>2014</v>
      </c>
      <c r="E84" s="28" t="s">
        <v>286</v>
      </c>
      <c r="F84" s="28"/>
      <c r="G84" s="18">
        <v>76.402709999999999</v>
      </c>
      <c r="H84" s="18">
        <v>149.87823333333333</v>
      </c>
      <c r="I84" s="19">
        <v>1</v>
      </c>
      <c r="J84" s="19">
        <v>40</v>
      </c>
      <c r="K84" s="16">
        <v>449.91500241799997</v>
      </c>
      <c r="L84" s="17">
        <v>794.44214199999999</v>
      </c>
      <c r="M84" s="17">
        <v>852.62836800000002</v>
      </c>
      <c r="N84" s="18">
        <v>1.0640000000000001</v>
      </c>
      <c r="O84" s="18">
        <v>0.14699999999999999</v>
      </c>
      <c r="P84" s="18">
        <v>7.238095238095239</v>
      </c>
      <c r="Q84" s="18">
        <v>25.644300000000001</v>
      </c>
      <c r="R84" s="19">
        <v>-24.695</v>
      </c>
      <c r="S84" s="31">
        <v>-459.75897915696453</v>
      </c>
      <c r="T84" s="21" t="s">
        <v>35</v>
      </c>
      <c r="U84" s="18">
        <v>197.5</v>
      </c>
      <c r="V84" s="18">
        <v>148.30000000000001</v>
      </c>
      <c r="W84" s="18">
        <v>962</v>
      </c>
      <c r="X84" s="18">
        <v>61</v>
      </c>
      <c r="Y84" s="33">
        <v>3</v>
      </c>
      <c r="Z84" s="33">
        <v>55</v>
      </c>
      <c r="AA84" s="18">
        <v>26.4</v>
      </c>
      <c r="AB84" s="18">
        <v>0.8</v>
      </c>
      <c r="AC84" s="18">
        <v>26.3</v>
      </c>
      <c r="AD84" s="18">
        <v>0.7</v>
      </c>
      <c r="AE84" s="33">
        <v>23.2</v>
      </c>
      <c r="AF84" s="33">
        <v>3.5</v>
      </c>
      <c r="AG84" s="18">
        <v>0.275601691595805</v>
      </c>
      <c r="AH84" s="18">
        <v>27.5601691595805</v>
      </c>
      <c r="AI84" s="18">
        <v>0.175139697919037</v>
      </c>
      <c r="AJ84" s="18">
        <v>0.40232782556202601</v>
      </c>
      <c r="AK84" s="18">
        <v>40.232782556202601</v>
      </c>
      <c r="AL84" s="18">
        <v>9.0005703169753398E-2</v>
      </c>
      <c r="AM84" s="18">
        <v>0.32207048284216799</v>
      </c>
      <c r="AN84" s="18">
        <v>32.207048284216796</v>
      </c>
      <c r="AO84" s="18">
        <v>0.118221478569897</v>
      </c>
      <c r="AP84" s="18">
        <v>0.5934655674070004</v>
      </c>
      <c r="AQ84" s="18">
        <v>0.4065344325929996</v>
      </c>
      <c r="AR84" s="18">
        <v>2.9324019985793655</v>
      </c>
      <c r="AS84" s="18">
        <v>4.2807680639799566</v>
      </c>
      <c r="AT84" s="18">
        <v>7.213170062559322</v>
      </c>
      <c r="AU84" s="18">
        <v>67.792951715783104</v>
      </c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FF84" s="51"/>
      <c r="FL84" s="25"/>
      <c r="FM84" s="69" t="s">
        <v>254</v>
      </c>
      <c r="FN84" s="70" t="s">
        <v>401</v>
      </c>
      <c r="FO84" s="70" t="s">
        <v>401</v>
      </c>
      <c r="FP84" s="70" t="s">
        <v>401</v>
      </c>
      <c r="FQ84" s="70"/>
      <c r="FR84" s="70"/>
      <c r="FS84" s="45"/>
    </row>
    <row r="85" spans="1:175" s="21" customFormat="1" ht="12.75" customHeight="1" x14ac:dyDescent="0.25">
      <c r="A85" s="7" t="s">
        <v>255</v>
      </c>
      <c r="B85" s="28" t="s">
        <v>11</v>
      </c>
      <c r="C85" s="28" t="s">
        <v>83</v>
      </c>
      <c r="D85" s="28">
        <v>2014</v>
      </c>
      <c r="E85" s="28" t="s">
        <v>286</v>
      </c>
      <c r="F85" s="28"/>
      <c r="G85" s="18">
        <v>76.520859999999999</v>
      </c>
      <c r="H85" s="18">
        <v>150.80909166666666</v>
      </c>
      <c r="I85" s="19">
        <v>1</v>
      </c>
      <c r="J85" s="19">
        <v>40</v>
      </c>
      <c r="K85" s="16">
        <v>470.91677567099998</v>
      </c>
      <c r="L85" s="17">
        <v>822.02472599999999</v>
      </c>
      <c r="M85" s="17">
        <v>851.89472999999998</v>
      </c>
      <c r="N85" s="18">
        <v>0.876</v>
      </c>
      <c r="O85" s="18">
        <v>0.125</v>
      </c>
      <c r="P85" s="18">
        <v>7.008</v>
      </c>
      <c r="Q85" s="18">
        <v>21.463899999999999</v>
      </c>
      <c r="R85" s="19">
        <v>-24.704000000000001</v>
      </c>
      <c r="S85" s="31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FF85" s="51"/>
      <c r="FL85" s="25"/>
      <c r="FM85" s="69" t="s">
        <v>255</v>
      </c>
      <c r="FN85" s="70" t="s">
        <v>397</v>
      </c>
      <c r="FO85" s="70" t="s">
        <v>397</v>
      </c>
      <c r="FP85" s="70"/>
      <c r="FQ85" s="70"/>
      <c r="FR85" s="70"/>
      <c r="FS85" s="45"/>
    </row>
    <row r="86" spans="1:175" ht="12.75" customHeight="1" x14ac:dyDescent="0.25">
      <c r="A86" s="7" t="s">
        <v>256</v>
      </c>
      <c r="B86" s="28" t="s">
        <v>11</v>
      </c>
      <c r="C86" s="28" t="s">
        <v>83</v>
      </c>
      <c r="D86" s="28">
        <v>2014</v>
      </c>
      <c r="E86" s="13" t="s">
        <v>286</v>
      </c>
      <c r="F86" s="28"/>
      <c r="G86" s="14">
        <v>76.615749999999991</v>
      </c>
      <c r="H86" s="14">
        <v>153.36531666666667</v>
      </c>
      <c r="I86" s="15">
        <v>1</v>
      </c>
      <c r="J86" s="15">
        <v>49</v>
      </c>
      <c r="K86" s="16">
        <v>501.23473529199998</v>
      </c>
      <c r="L86" s="17">
        <v>886.53025400000001</v>
      </c>
      <c r="M86" s="17">
        <v>833.37403400000005</v>
      </c>
      <c r="N86" s="14">
        <v>1.425</v>
      </c>
      <c r="O86" s="14">
        <v>0.193</v>
      </c>
      <c r="P86" s="14">
        <v>7.3834196891191715</v>
      </c>
      <c r="Q86" s="18">
        <v>29.707000000000001</v>
      </c>
      <c r="R86" s="19">
        <v>-25.795999999999999</v>
      </c>
      <c r="S86" s="20">
        <v>-345.29542815931893</v>
      </c>
      <c r="T86" s="22" t="s">
        <v>35</v>
      </c>
      <c r="U86" s="18">
        <v>197.5</v>
      </c>
      <c r="V86" s="18">
        <v>148.30000000000001</v>
      </c>
      <c r="W86" s="18">
        <v>962</v>
      </c>
      <c r="X86" s="18">
        <v>61</v>
      </c>
      <c r="Y86" s="33">
        <v>3</v>
      </c>
      <c r="Z86" s="33">
        <v>55</v>
      </c>
      <c r="AA86" s="18">
        <v>26.4</v>
      </c>
      <c r="AB86" s="18">
        <v>0.8</v>
      </c>
      <c r="AC86" s="18">
        <v>26.3</v>
      </c>
      <c r="AD86" s="18">
        <v>0.7</v>
      </c>
      <c r="AE86" s="33">
        <v>23.2</v>
      </c>
      <c r="AF86" s="33">
        <v>3.5</v>
      </c>
      <c r="AG86" s="18">
        <v>0.49067246123358899</v>
      </c>
      <c r="AH86" s="18">
        <v>49.067246123358899</v>
      </c>
      <c r="AI86" s="18">
        <v>0.22295893327851801</v>
      </c>
      <c r="AJ86" s="18">
        <v>0.25005152858822</v>
      </c>
      <c r="AK86" s="18">
        <v>25.005152858822001</v>
      </c>
      <c r="AL86" s="18">
        <v>9.7790595533340602E-2</v>
      </c>
      <c r="AM86" s="18">
        <v>0.25927601017819302</v>
      </c>
      <c r="AN86" s="18">
        <v>25.927601017819303</v>
      </c>
      <c r="AO86" s="18">
        <v>0.17017314542058501</v>
      </c>
      <c r="AP86" s="14">
        <v>0.33757719747725901</v>
      </c>
      <c r="AQ86" s="14">
        <v>0.66242280252274099</v>
      </c>
      <c r="AR86" s="14">
        <v>6.9920825725786431</v>
      </c>
      <c r="AS86" s="14">
        <v>3.563234282382135</v>
      </c>
      <c r="AT86" s="14">
        <v>10.555316854960779</v>
      </c>
      <c r="AU86" s="14">
        <v>74.0723989821809</v>
      </c>
      <c r="AW86" s="21"/>
      <c r="AX86" s="21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Q86" s="24"/>
      <c r="DR86" s="24"/>
      <c r="DS86" s="24"/>
      <c r="DT86" s="24"/>
      <c r="DU86" s="24"/>
      <c r="DV86" s="24"/>
      <c r="EF86" s="21">
        <v>0</v>
      </c>
      <c r="EG86" s="21">
        <v>0.19593614634634385</v>
      </c>
      <c r="EH86" s="21">
        <v>0</v>
      </c>
      <c r="EI86" s="21">
        <v>0.17098767933944248</v>
      </c>
      <c r="EJ86" s="21">
        <v>0.31868089413697132</v>
      </c>
      <c r="EK86" s="21">
        <v>4.3830859260090275E-2</v>
      </c>
      <c r="EL86" s="22">
        <v>0.72943557908284784</v>
      </c>
      <c r="EM86" s="22">
        <v>0.53349943273650402</v>
      </c>
      <c r="EN86" s="21">
        <v>4.4738629760521779E-2</v>
      </c>
      <c r="EO86" s="21">
        <v>8.2323903638218093E-2</v>
      </c>
      <c r="EP86" s="21">
        <v>1.9883560282466475E-2</v>
      </c>
      <c r="EQ86" s="22">
        <v>0.14694609368120637</v>
      </c>
      <c r="ER86" s="21">
        <v>2.3020751848361672E-2</v>
      </c>
      <c r="ES86" s="21">
        <v>3.6767540484725567E-2</v>
      </c>
      <c r="ET86" s="21">
        <v>9.5253089284305665E-3</v>
      </c>
      <c r="EU86" s="22">
        <v>6.931360126151781E-2</v>
      </c>
      <c r="EV86" s="21">
        <v>1.6790646428761938E-2</v>
      </c>
      <c r="EW86" s="21">
        <v>3.7958583016051012E-2</v>
      </c>
      <c r="EX86" s="22">
        <v>5.4749229444812947E-2</v>
      </c>
      <c r="EY86" s="22">
        <v>0.2710089243875371</v>
      </c>
      <c r="EZ86" s="22">
        <v>1.3333879209570512</v>
      </c>
      <c r="FA86" s="22">
        <v>1.8401078459238436</v>
      </c>
      <c r="FB86" s="22">
        <v>1.5971476833994984</v>
      </c>
      <c r="FC86" s="50">
        <v>0</v>
      </c>
      <c r="FD86" s="51">
        <v>0</v>
      </c>
      <c r="FE86" s="51">
        <v>0</v>
      </c>
      <c r="FF86" s="51">
        <v>0</v>
      </c>
      <c r="FG86" s="51">
        <v>0</v>
      </c>
      <c r="FH86" s="51">
        <v>0</v>
      </c>
      <c r="FI86" s="51">
        <v>0</v>
      </c>
      <c r="FJ86" s="51">
        <v>0</v>
      </c>
      <c r="FK86" s="51">
        <v>0</v>
      </c>
      <c r="FL86" s="53">
        <v>0</v>
      </c>
      <c r="FM86" s="69" t="s">
        <v>256</v>
      </c>
      <c r="FN86" s="70" t="s">
        <v>401</v>
      </c>
      <c r="FO86" s="70" t="s">
        <v>401</v>
      </c>
      <c r="FP86" s="70" t="s">
        <v>401</v>
      </c>
      <c r="FQ86" s="70" t="s">
        <v>401</v>
      </c>
      <c r="FS86" s="45"/>
    </row>
    <row r="87" spans="1:175" ht="12.75" customHeight="1" x14ac:dyDescent="0.25">
      <c r="A87" s="7" t="s">
        <v>257</v>
      </c>
      <c r="B87" s="28" t="s">
        <v>11</v>
      </c>
      <c r="C87" s="28" t="s">
        <v>83</v>
      </c>
      <c r="D87" s="28">
        <v>2014</v>
      </c>
      <c r="E87" s="13" t="s">
        <v>286</v>
      </c>
      <c r="F87" s="28"/>
      <c r="G87" s="14">
        <v>76.525593333333333</v>
      </c>
      <c r="H87" s="14">
        <v>156.92415166666666</v>
      </c>
      <c r="I87" s="15">
        <v>1</v>
      </c>
      <c r="J87" s="19">
        <v>47</v>
      </c>
      <c r="K87" s="16">
        <v>533.00140183099995</v>
      </c>
      <c r="L87" s="17">
        <v>969.822585</v>
      </c>
      <c r="M87" s="17">
        <v>796.99647600000003</v>
      </c>
      <c r="N87" s="14">
        <v>1.2569999999999999</v>
      </c>
      <c r="O87" s="14">
        <v>0.19</v>
      </c>
      <c r="P87" s="14">
        <v>6.6157894736842096</v>
      </c>
      <c r="Q87" s="18">
        <v>33.730499999999999</v>
      </c>
      <c r="R87" s="19">
        <v>-23.629000000000001</v>
      </c>
      <c r="S87" s="20">
        <v>-367.94129339954083</v>
      </c>
      <c r="T87" s="22" t="s">
        <v>35</v>
      </c>
      <c r="U87" s="18">
        <v>197.5</v>
      </c>
      <c r="V87" s="18">
        <v>148.30000000000001</v>
      </c>
      <c r="W87" s="18">
        <v>962</v>
      </c>
      <c r="X87" s="18">
        <v>61</v>
      </c>
      <c r="Y87" s="33">
        <v>3</v>
      </c>
      <c r="Z87" s="33">
        <v>55</v>
      </c>
      <c r="AA87" s="18">
        <v>26.4</v>
      </c>
      <c r="AB87" s="18">
        <v>0.8</v>
      </c>
      <c r="AC87" s="18">
        <v>26.3</v>
      </c>
      <c r="AD87" s="18">
        <v>0.7</v>
      </c>
      <c r="AE87" s="33">
        <v>23.2</v>
      </c>
      <c r="AF87" s="33">
        <v>3.5</v>
      </c>
      <c r="AG87" s="18">
        <v>0.23391003235966701</v>
      </c>
      <c r="AH87" s="18">
        <v>23.3910032359667</v>
      </c>
      <c r="AI87" s="18">
        <v>0.15605555826551901</v>
      </c>
      <c r="AJ87" s="18">
        <v>0.31738276999742698</v>
      </c>
      <c r="AK87" s="18">
        <v>31.738276999742698</v>
      </c>
      <c r="AL87" s="18">
        <v>7.68374481162995E-2</v>
      </c>
      <c r="AM87" s="18">
        <v>0.44870719764290501</v>
      </c>
      <c r="AN87" s="18">
        <v>44.870719764290499</v>
      </c>
      <c r="AO87" s="18">
        <v>0.111446626639195</v>
      </c>
      <c r="AP87" s="14">
        <v>0.57570635538942827</v>
      </c>
      <c r="AQ87" s="14">
        <v>0.42429364461057173</v>
      </c>
      <c r="AR87" s="14">
        <v>2.9402491067610139</v>
      </c>
      <c r="AS87" s="14">
        <v>3.9895014188676567</v>
      </c>
      <c r="AT87" s="14">
        <v>6.9297505256286707</v>
      </c>
      <c r="AU87" s="14">
        <v>55.129280235709402</v>
      </c>
      <c r="AW87" s="21"/>
      <c r="AX87" s="21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Q87" s="24"/>
      <c r="DR87" s="24"/>
      <c r="DS87" s="24"/>
      <c r="DT87" s="24"/>
      <c r="DU87" s="24"/>
      <c r="DV87" s="24"/>
      <c r="EF87" s="21">
        <v>0</v>
      </c>
      <c r="EG87" s="21">
        <v>0.1659829052468112</v>
      </c>
      <c r="EH87" s="21">
        <v>0</v>
      </c>
      <c r="EI87" s="21">
        <v>0.13476788109479809</v>
      </c>
      <c r="EJ87" s="21">
        <v>0.32334021157446002</v>
      </c>
      <c r="EK87" s="21">
        <v>4.4471816498389813E-2</v>
      </c>
      <c r="EL87" s="22">
        <v>0.66856281441445919</v>
      </c>
      <c r="EM87" s="22">
        <v>0.50257990916764794</v>
      </c>
      <c r="EN87" s="21">
        <v>1.8798801179066817E-2</v>
      </c>
      <c r="EO87" s="21">
        <v>5.7962724888081525E-2</v>
      </c>
      <c r="EP87" s="21">
        <v>1.4434993530164668E-2</v>
      </c>
      <c r="EQ87" s="22">
        <v>9.1196519597313008E-2</v>
      </c>
      <c r="ER87" s="21">
        <v>1.4485235093188498E-2</v>
      </c>
      <c r="ES87" s="21">
        <v>2.403452318247256E-2</v>
      </c>
      <c r="ET87" s="21">
        <v>6.9290775014606938E-3</v>
      </c>
      <c r="EU87" s="22">
        <v>4.5448835777121749E-2</v>
      </c>
      <c r="EV87" s="21">
        <v>1.29830426264119E-2</v>
      </c>
      <c r="EW87" s="21">
        <v>2.3259492845928608E-2</v>
      </c>
      <c r="EX87" s="22">
        <v>3.6242535472340506E-2</v>
      </c>
      <c r="EY87" s="22">
        <v>0.17288789084677525</v>
      </c>
      <c r="EZ87" s="22">
        <v>1.8200574537243819</v>
      </c>
      <c r="FA87" s="22">
        <v>3.0833202785625091</v>
      </c>
      <c r="FB87" s="22">
        <v>1.6592428792387703</v>
      </c>
      <c r="FC87" s="50">
        <v>0</v>
      </c>
      <c r="FD87" s="51">
        <v>0</v>
      </c>
      <c r="FE87" s="51">
        <v>0</v>
      </c>
      <c r="FF87" s="51">
        <v>0</v>
      </c>
      <c r="FG87" s="51">
        <v>0</v>
      </c>
      <c r="FH87" s="51">
        <v>0</v>
      </c>
      <c r="FI87" s="51">
        <v>0</v>
      </c>
      <c r="FJ87" s="51">
        <v>0</v>
      </c>
      <c r="FK87" s="51">
        <v>0</v>
      </c>
      <c r="FL87" s="53">
        <v>0</v>
      </c>
      <c r="FM87" s="69" t="s">
        <v>257</v>
      </c>
      <c r="FN87" s="70" t="s">
        <v>401</v>
      </c>
      <c r="FO87" s="70" t="s">
        <v>401</v>
      </c>
      <c r="FP87" s="70" t="s">
        <v>401</v>
      </c>
      <c r="FQ87" s="70" t="s">
        <v>401</v>
      </c>
      <c r="FS87" s="45"/>
    </row>
    <row r="88" spans="1:175" ht="12.75" customHeight="1" x14ac:dyDescent="0.25">
      <c r="A88" s="7" t="s">
        <v>258</v>
      </c>
      <c r="B88" s="28" t="s">
        <v>11</v>
      </c>
      <c r="C88" s="28" t="s">
        <v>83</v>
      </c>
      <c r="D88" s="28">
        <v>2014</v>
      </c>
      <c r="E88" s="13" t="s">
        <v>286</v>
      </c>
      <c r="F88" s="28"/>
      <c r="G88" s="14">
        <v>75.763218333333327</v>
      </c>
      <c r="H88" s="14">
        <v>158.529235</v>
      </c>
      <c r="I88" s="15">
        <v>1</v>
      </c>
      <c r="J88" s="19">
        <v>44</v>
      </c>
      <c r="K88" s="16">
        <v>487.91917948299999</v>
      </c>
      <c r="L88" s="17">
        <v>992.33234800000002</v>
      </c>
      <c r="M88" s="17">
        <v>705.81369199999995</v>
      </c>
      <c r="N88" s="14">
        <v>1.173</v>
      </c>
      <c r="O88" s="14">
        <v>0.17499999999999999</v>
      </c>
      <c r="P88" s="14">
        <v>6.7028571428571437</v>
      </c>
      <c r="Q88" s="18">
        <v>32.505400000000002</v>
      </c>
      <c r="R88" s="19">
        <v>-24.606999999999999</v>
      </c>
      <c r="S88" s="20">
        <v>-514.67032338289198</v>
      </c>
      <c r="T88" s="22" t="s">
        <v>35</v>
      </c>
      <c r="U88" s="18">
        <v>197.5</v>
      </c>
      <c r="V88" s="18">
        <v>148.30000000000001</v>
      </c>
      <c r="W88" s="18">
        <v>962</v>
      </c>
      <c r="X88" s="18">
        <v>61</v>
      </c>
      <c r="Y88" s="33">
        <v>3</v>
      </c>
      <c r="Z88" s="33">
        <v>55</v>
      </c>
      <c r="AA88" s="18">
        <v>26.4</v>
      </c>
      <c r="AB88" s="18">
        <v>0.8</v>
      </c>
      <c r="AC88" s="18">
        <v>26.3</v>
      </c>
      <c r="AD88" s="18">
        <v>0.7</v>
      </c>
      <c r="AE88" s="33">
        <v>23.2</v>
      </c>
      <c r="AF88" s="33">
        <v>3.5</v>
      </c>
      <c r="AG88" s="18">
        <v>0.22199353392320301</v>
      </c>
      <c r="AH88" s="18">
        <v>22.199353392320301</v>
      </c>
      <c r="AI88" s="18">
        <v>0.150639071855622</v>
      </c>
      <c r="AJ88" s="18">
        <v>0.472339862361081</v>
      </c>
      <c r="AK88" s="18">
        <v>47.233986236108102</v>
      </c>
      <c r="AL88" s="18">
        <v>8.2022628057458399E-2</v>
      </c>
      <c r="AM88" s="18">
        <v>0.30566660371571902</v>
      </c>
      <c r="AN88" s="18">
        <v>30.566660371571903</v>
      </c>
      <c r="AO88" s="18">
        <v>0.101070785626625</v>
      </c>
      <c r="AP88" s="14">
        <v>0.68027818464271128</v>
      </c>
      <c r="AQ88" s="14">
        <v>0.31972181535728872</v>
      </c>
      <c r="AR88" s="14">
        <v>2.6039841529191712</v>
      </c>
      <c r="AS88" s="14">
        <v>5.5405465854954805</v>
      </c>
      <c r="AT88" s="14">
        <v>8.1445307384146517</v>
      </c>
      <c r="AU88" s="14">
        <v>69.433339628428399</v>
      </c>
      <c r="AW88" s="21"/>
      <c r="AX88" s="21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Q88" s="24"/>
      <c r="DR88" s="24"/>
      <c r="DS88" s="24"/>
      <c r="DT88" s="24"/>
      <c r="DU88" s="24"/>
      <c r="DV88" s="24"/>
      <c r="EF88" s="21">
        <v>0</v>
      </c>
      <c r="EG88" s="21">
        <v>0.22027427377296432</v>
      </c>
      <c r="EH88" s="21">
        <v>0</v>
      </c>
      <c r="EI88" s="21">
        <v>0.1418471649906462</v>
      </c>
      <c r="EJ88" s="21">
        <v>0.37881264949490623</v>
      </c>
      <c r="EK88" s="21">
        <v>6.9650532283534336E-2</v>
      </c>
      <c r="EL88" s="22">
        <v>0.81058462054205105</v>
      </c>
      <c r="EM88" s="22">
        <v>0.59031034676908678</v>
      </c>
      <c r="EN88" s="21">
        <v>9.2949600279309652E-2</v>
      </c>
      <c r="EO88" s="21">
        <v>0.15116175105130439</v>
      </c>
      <c r="EP88" s="21">
        <v>3.9646030592195146E-2</v>
      </c>
      <c r="EQ88" s="22">
        <v>0.28375738192280919</v>
      </c>
      <c r="ER88" s="21">
        <v>5.330424630518546E-2</v>
      </c>
      <c r="ES88" s="21">
        <v>6.6866934319013083E-2</v>
      </c>
      <c r="ET88" s="21">
        <v>2.1045173636050969E-2</v>
      </c>
      <c r="EU88" s="22">
        <v>0.1412163542602495</v>
      </c>
      <c r="EV88" s="21">
        <v>1.6714401770088396E-2</v>
      </c>
      <c r="EW88" s="21">
        <v>5.8073260040221945E-2</v>
      </c>
      <c r="EX88" s="22">
        <v>7.4787661810310338E-2</v>
      </c>
      <c r="EY88" s="22">
        <v>0.49976139799336899</v>
      </c>
      <c r="EZ88" s="22">
        <v>0.77627680478418626</v>
      </c>
      <c r="FA88" s="22">
        <v>1.6262765046548846</v>
      </c>
      <c r="FB88" s="22">
        <v>1.254439166744362</v>
      </c>
      <c r="FC88" s="50">
        <v>0</v>
      </c>
      <c r="FD88" s="51">
        <v>0</v>
      </c>
      <c r="FE88" s="51">
        <v>0</v>
      </c>
      <c r="FF88" s="51">
        <v>0</v>
      </c>
      <c r="FG88" s="51">
        <v>0</v>
      </c>
      <c r="FH88" s="51">
        <v>0</v>
      </c>
      <c r="FI88" s="51">
        <v>0</v>
      </c>
      <c r="FJ88" s="51">
        <v>0</v>
      </c>
      <c r="FK88" s="51">
        <v>0</v>
      </c>
      <c r="FL88" s="53">
        <v>0</v>
      </c>
      <c r="FM88" s="69" t="s">
        <v>258</v>
      </c>
      <c r="FN88" s="70" t="s">
        <v>401</v>
      </c>
      <c r="FO88" s="70" t="s">
        <v>401</v>
      </c>
      <c r="FP88" s="70" t="s">
        <v>401</v>
      </c>
      <c r="FQ88" s="70" t="s">
        <v>401</v>
      </c>
      <c r="FS88" s="45"/>
    </row>
    <row r="89" spans="1:175" ht="12.75" customHeight="1" x14ac:dyDescent="0.25">
      <c r="A89" s="7" t="s">
        <v>259</v>
      </c>
      <c r="B89" s="28" t="s">
        <v>11</v>
      </c>
      <c r="C89" s="28" t="s">
        <v>83</v>
      </c>
      <c r="D89" s="28">
        <v>2014</v>
      </c>
      <c r="E89" s="13" t="s">
        <v>286</v>
      </c>
      <c r="F89" s="28"/>
      <c r="G89" s="14">
        <v>74.844783333333325</v>
      </c>
      <c r="H89" s="14">
        <v>159.32665</v>
      </c>
      <c r="I89" s="15">
        <v>1</v>
      </c>
      <c r="J89" s="19">
        <v>49.6</v>
      </c>
      <c r="K89" s="16">
        <v>426.67569850500001</v>
      </c>
      <c r="L89" s="17">
        <v>1003.74718</v>
      </c>
      <c r="M89" s="17">
        <v>601.27186500000005</v>
      </c>
      <c r="N89" s="14">
        <v>1.028</v>
      </c>
      <c r="O89" s="14">
        <v>0.14000000000000001</v>
      </c>
      <c r="P89" s="14">
        <v>7.3428571428571425</v>
      </c>
      <c r="Q89" s="35">
        <v>33.264000000000003</v>
      </c>
      <c r="R89" s="19">
        <v>-25.116</v>
      </c>
      <c r="S89" s="20">
        <v>-326.30645572476982</v>
      </c>
      <c r="T89" s="22" t="s">
        <v>35</v>
      </c>
      <c r="U89" s="18">
        <v>197.5</v>
      </c>
      <c r="V89" s="18">
        <v>148.30000000000001</v>
      </c>
      <c r="W89" s="18">
        <v>962</v>
      </c>
      <c r="X89" s="18">
        <v>61</v>
      </c>
      <c r="Y89" s="33">
        <v>3</v>
      </c>
      <c r="Z89" s="33">
        <v>55</v>
      </c>
      <c r="AA89" s="18">
        <v>26.4</v>
      </c>
      <c r="AB89" s="18">
        <v>0.8</v>
      </c>
      <c r="AC89" s="18">
        <v>26.3</v>
      </c>
      <c r="AD89" s="18">
        <v>0.7</v>
      </c>
      <c r="AE89" s="33">
        <v>23.2</v>
      </c>
      <c r="AF89" s="33">
        <v>3.5</v>
      </c>
      <c r="AG89" s="18">
        <v>0.42131975749711098</v>
      </c>
      <c r="AH89" s="18">
        <v>42.131975749711096</v>
      </c>
      <c r="AI89" s="18">
        <v>0.22119617953273801</v>
      </c>
      <c r="AJ89" s="18">
        <v>0.24139205907841399</v>
      </c>
      <c r="AK89" s="18">
        <v>24.139205907841401</v>
      </c>
      <c r="AL89" s="18">
        <v>9.1798310345946696E-2</v>
      </c>
      <c r="AM89" s="18">
        <v>0.33728818342447697</v>
      </c>
      <c r="AN89" s="18">
        <v>33.728818342447695</v>
      </c>
      <c r="AO89" s="18">
        <v>0.168309789486531</v>
      </c>
      <c r="AP89" s="14">
        <v>0.36424891339009963</v>
      </c>
      <c r="AQ89" s="14">
        <v>0.63575108660990032</v>
      </c>
      <c r="AR89" s="14">
        <v>4.3311671070703017</v>
      </c>
      <c r="AS89" s="14">
        <v>2.4815103673260959</v>
      </c>
      <c r="AT89" s="14">
        <v>6.8126774743963976</v>
      </c>
      <c r="AU89" s="14">
        <v>66.271181657552489</v>
      </c>
      <c r="AW89" s="21"/>
      <c r="AX89" s="21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Q89" s="24"/>
      <c r="DR89" s="24"/>
      <c r="DS89" s="24"/>
      <c r="DT89" s="24"/>
      <c r="DU89" s="24"/>
      <c r="DV89" s="24"/>
      <c r="EF89" s="25">
        <v>0.36148868955514379</v>
      </c>
      <c r="EG89" s="25">
        <v>0.20804316551353352</v>
      </c>
      <c r="EH89" s="25">
        <v>0.22791009100139534</v>
      </c>
      <c r="EI89" s="25">
        <v>0.33701298427211301</v>
      </c>
      <c r="EJ89" s="25">
        <v>0.32803893081919461</v>
      </c>
      <c r="EK89" s="25">
        <v>3.8691527049962565E-2</v>
      </c>
      <c r="EL89" s="22">
        <v>1.5011853882113431</v>
      </c>
      <c r="EM89" s="22">
        <v>0.70374344214127027</v>
      </c>
      <c r="EN89" s="25">
        <v>0.16065029714101045</v>
      </c>
      <c r="EO89" s="25">
        <v>0.13043140531350403</v>
      </c>
      <c r="EP89" s="25">
        <v>5.5078199932899537E-2</v>
      </c>
      <c r="EQ89" s="22">
        <v>0.34615990238741401</v>
      </c>
      <c r="ER89" s="25">
        <v>0.11448905546464373</v>
      </c>
      <c r="ES89" s="25">
        <v>5.4867771002477368E-2</v>
      </c>
      <c r="ET89" s="25">
        <v>4.1769236047206337E-2</v>
      </c>
      <c r="EU89" s="22">
        <v>0.21112606251432744</v>
      </c>
      <c r="EV89" s="25">
        <v>3.5783897014110562E-2</v>
      </c>
      <c r="EW89" s="25">
        <v>5.4399418813568017E-2</v>
      </c>
      <c r="EX89" s="22">
        <v>9.0183315827678578E-2</v>
      </c>
      <c r="EY89" s="22">
        <v>0.64746928072942</v>
      </c>
      <c r="EZ89" s="22">
        <v>0.60100307424022936</v>
      </c>
      <c r="FA89" s="22">
        <v>0.81189644609880895</v>
      </c>
      <c r="FB89" s="22">
        <v>0.47924031497859215</v>
      </c>
      <c r="FC89" s="22">
        <v>1.4470778782938867</v>
      </c>
      <c r="FD89" s="25">
        <v>2.1775160987489051E-2</v>
      </c>
      <c r="FE89" s="25">
        <v>0</v>
      </c>
      <c r="FF89" s="53">
        <v>0</v>
      </c>
      <c r="FG89" s="25">
        <v>4.3953703266128977E-2</v>
      </c>
      <c r="FH89" s="25">
        <v>0.12309328489701264</v>
      </c>
      <c r="FI89" s="25">
        <v>0.11532677699936535</v>
      </c>
      <c r="FJ89" s="25">
        <v>2.7611008693916139E-2</v>
      </c>
      <c r="FK89" s="25">
        <v>0.1156722942305798</v>
      </c>
      <c r="FL89" s="25">
        <v>0.44743222907449193</v>
      </c>
      <c r="FM89" s="69" t="s">
        <v>259</v>
      </c>
      <c r="FN89" s="70" t="s">
        <v>405</v>
      </c>
      <c r="FO89" s="70" t="s">
        <v>405</v>
      </c>
      <c r="FP89" s="70" t="s">
        <v>405</v>
      </c>
      <c r="FQ89" s="70" t="s">
        <v>392</v>
      </c>
      <c r="FS89" s="45"/>
    </row>
    <row r="90" spans="1:175" s="44" customFormat="1" ht="12.75" customHeight="1" x14ac:dyDescent="0.25">
      <c r="A90" s="7" t="s">
        <v>260</v>
      </c>
      <c r="B90" s="28" t="s">
        <v>6</v>
      </c>
      <c r="C90" s="28" t="s">
        <v>85</v>
      </c>
      <c r="D90" s="28">
        <v>2008</v>
      </c>
      <c r="E90" s="28" t="s">
        <v>286</v>
      </c>
      <c r="F90" s="28"/>
      <c r="G90" s="18">
        <v>76.933800000000005</v>
      </c>
      <c r="H90" s="18">
        <v>155.16929999999999</v>
      </c>
      <c r="I90" s="19">
        <v>1</v>
      </c>
      <c r="J90" s="19">
        <v>57</v>
      </c>
      <c r="K90" s="16">
        <v>551.41779031700003</v>
      </c>
      <c r="L90" s="17">
        <v>942.404403</v>
      </c>
      <c r="M90" s="17">
        <v>851.96675200000004</v>
      </c>
      <c r="N90" s="18">
        <v>0.90999999999999992</v>
      </c>
      <c r="O90" s="18">
        <v>0.155</v>
      </c>
      <c r="P90" s="18">
        <v>5.8709677419354831</v>
      </c>
      <c r="Q90" s="35">
        <v>30.029800000000002</v>
      </c>
      <c r="R90" s="19">
        <v>-23.1</v>
      </c>
      <c r="S90" s="31">
        <v>-464.63903366179926</v>
      </c>
      <c r="T90" s="21" t="s">
        <v>120</v>
      </c>
      <c r="U90" s="18">
        <v>197.5</v>
      </c>
      <c r="V90" s="18">
        <v>148.30000000000001</v>
      </c>
      <c r="W90" s="18">
        <v>962</v>
      </c>
      <c r="X90" s="18">
        <v>61</v>
      </c>
      <c r="Y90" s="33">
        <v>3</v>
      </c>
      <c r="Z90" s="33">
        <v>55</v>
      </c>
      <c r="AA90" s="18">
        <v>26.4</v>
      </c>
      <c r="AB90" s="18">
        <v>0.8</v>
      </c>
      <c r="AC90" s="18">
        <v>26.3</v>
      </c>
      <c r="AD90" s="18">
        <v>0.7</v>
      </c>
      <c r="AE90" s="33">
        <v>23.2</v>
      </c>
      <c r="AF90" s="33">
        <v>3.5</v>
      </c>
      <c r="AG90" s="18">
        <v>0.142777298813133</v>
      </c>
      <c r="AH90" s="18">
        <v>14.2777298813133</v>
      </c>
      <c r="AI90" s="18">
        <v>0.10857354292429</v>
      </c>
      <c r="AJ90" s="18">
        <v>0.43717836721175002</v>
      </c>
      <c r="AK90" s="18">
        <v>43.717836721175004</v>
      </c>
      <c r="AL90" s="18">
        <v>6.2662372970753499E-2</v>
      </c>
      <c r="AM90" s="18">
        <v>0.42004433397511798</v>
      </c>
      <c r="AN90" s="18">
        <v>42.004433397511796</v>
      </c>
      <c r="AO90" s="18">
        <v>7.8630996318885704E-2</v>
      </c>
      <c r="AP90" s="18">
        <v>0.75381342544378704</v>
      </c>
      <c r="AQ90" s="18">
        <v>0.24618657455621296</v>
      </c>
      <c r="AR90" s="18">
        <v>1.2992734191995103</v>
      </c>
      <c r="AS90" s="18">
        <v>3.9783231416269249</v>
      </c>
      <c r="AT90" s="18">
        <v>5.277596560826435</v>
      </c>
      <c r="AU90" s="18">
        <v>57.995566602488296</v>
      </c>
      <c r="AV90" s="21"/>
      <c r="AW90" s="21"/>
      <c r="AX90" s="21">
        <v>1.745883987482243E-2</v>
      </c>
      <c r="AY90" s="21">
        <v>1.5708190089688684E-2</v>
      </c>
      <c r="AZ90" s="21">
        <v>2.1832894058589861E-2</v>
      </c>
      <c r="BA90" s="21" t="s">
        <v>431</v>
      </c>
      <c r="BB90" s="21" t="s">
        <v>431</v>
      </c>
      <c r="BC90" s="21">
        <v>7.1330384665647256E-3</v>
      </c>
      <c r="BD90" s="21">
        <v>2.3659945109345215E-2</v>
      </c>
      <c r="BE90" s="21">
        <v>1.1968729870429698E-2</v>
      </c>
      <c r="BF90" s="21">
        <v>2.8022702061084898E-2</v>
      </c>
      <c r="BG90" s="21">
        <v>1.4258274532938488E-2</v>
      </c>
      <c r="BH90" s="21">
        <v>3.2893620948070711E-2</v>
      </c>
      <c r="BI90" s="21">
        <v>1.0278597535296329E-2</v>
      </c>
      <c r="BJ90" s="21">
        <v>3.9169676665248371E-2</v>
      </c>
      <c r="BK90" s="21">
        <v>8.4565500697681949E-3</v>
      </c>
      <c r="BL90" s="21">
        <v>4.5803921126321361E-2</v>
      </c>
      <c r="BM90" s="21">
        <v>5.3081955730523754E-3</v>
      </c>
      <c r="BN90" s="21">
        <v>5.291634028718125E-2</v>
      </c>
      <c r="BO90" s="21">
        <v>8.2383596580247586E-3</v>
      </c>
      <c r="BP90" s="21">
        <v>2.3638524509020761E-2</v>
      </c>
      <c r="BQ90" s="21">
        <v>7.7033069544524043E-3</v>
      </c>
      <c r="BR90" s="21">
        <v>1.0014889604250064E-2</v>
      </c>
      <c r="BS90" s="25">
        <v>8.0598902995166213E-2</v>
      </c>
      <c r="BT90" s="25">
        <v>6.2582067438542416E-2</v>
      </c>
      <c r="BU90" s="21">
        <v>0.1981484541981417</v>
      </c>
      <c r="BV90" s="21">
        <v>6.3306151549290007E-2</v>
      </c>
      <c r="BW90" s="21">
        <v>9.4614691156693881E-2</v>
      </c>
      <c r="BX90" s="21">
        <v>0.27915707607393248</v>
      </c>
      <c r="BY90" s="21">
        <v>4.0011657652063472E-2</v>
      </c>
      <c r="BZ90" s="21">
        <v>0.13134181183387958</v>
      </c>
      <c r="CA90" s="21">
        <v>2.8468820900362547E-2</v>
      </c>
      <c r="CB90" s="21">
        <v>4.0209165913332734E-2</v>
      </c>
      <c r="CC90" s="21">
        <v>2.9040087982139952E-2</v>
      </c>
      <c r="CD90" s="21">
        <v>6.2260614033015513E-2</v>
      </c>
      <c r="CE90" s="21">
        <v>3.6757949152977781E-2</v>
      </c>
      <c r="CF90" s="21">
        <v>8.7500229919093911E-2</v>
      </c>
      <c r="CG90" s="21">
        <v>3.6563490109854997E-2</v>
      </c>
      <c r="CH90" s="21">
        <v>9.0392111517123022E-2</v>
      </c>
      <c r="CI90" s="21">
        <v>3.5912608217401706E-2</v>
      </c>
      <c r="CJ90" s="21">
        <v>7.2363987507845631E-2</v>
      </c>
      <c r="CK90" s="21">
        <v>3.1951429186216532E-2</v>
      </c>
      <c r="CL90" s="21">
        <v>9.6076912740276993E-2</v>
      </c>
      <c r="CM90" s="51">
        <v>0</v>
      </c>
      <c r="CN90" s="51">
        <v>0</v>
      </c>
      <c r="CO90" s="21">
        <v>4.4298374640890488E-2</v>
      </c>
      <c r="CP90" s="21">
        <v>2.2264525864800454E-2</v>
      </c>
      <c r="CQ90" s="21">
        <v>5.8771273730192995E-2</v>
      </c>
      <c r="CR90" s="21">
        <v>1.3445344612462551E-2</v>
      </c>
      <c r="CS90" s="51">
        <v>0</v>
      </c>
      <c r="CT90" s="21">
        <v>1.3316714303208148E-2</v>
      </c>
      <c r="CU90" s="21">
        <v>7.2385050872138326E-2</v>
      </c>
      <c r="CV90" s="21">
        <v>3.6271344802927083E-2</v>
      </c>
      <c r="CW90" s="21">
        <v>0.18871290165153229</v>
      </c>
      <c r="CX90" s="21">
        <v>4.6310615640354769E-2</v>
      </c>
      <c r="CY90" s="21">
        <v>0.11556889225013532</v>
      </c>
      <c r="CZ90" s="21">
        <v>4.1948890389087529E-2</v>
      </c>
      <c r="DA90" s="21">
        <v>0.25087502127385131</v>
      </c>
      <c r="DB90" s="21">
        <v>3.3873797290025882E-2</v>
      </c>
      <c r="DC90" s="21">
        <v>0.17962037445209805</v>
      </c>
      <c r="DD90" s="21">
        <v>1.5859409660053257E-2</v>
      </c>
      <c r="DE90" s="21">
        <v>5.419452733618077E-2</v>
      </c>
      <c r="DF90" s="21">
        <v>9.3595920024727945E-3</v>
      </c>
      <c r="DG90" s="21">
        <v>2.0498613055651701E-2</v>
      </c>
      <c r="DH90" s="21">
        <v>4.2252102513828859E-3</v>
      </c>
      <c r="DI90" s="21">
        <v>0.2267037863719841</v>
      </c>
      <c r="DJ90" s="21">
        <v>0.45076076919781283</v>
      </c>
      <c r="DK90" s="21">
        <v>0.72179911770955674</v>
      </c>
      <c r="DL90" s="21">
        <v>1.9883248374960425</v>
      </c>
      <c r="DM90" s="21">
        <v>3.1838864681562997</v>
      </c>
      <c r="DN90" s="21">
        <v>4.5199514124338558</v>
      </c>
      <c r="DO90" s="21">
        <v>2.8847655261871288</v>
      </c>
      <c r="DP90" s="21">
        <v>5.0548646028432191</v>
      </c>
      <c r="DQ90" s="24">
        <v>8.9772750641455134E-3</v>
      </c>
      <c r="DR90" s="24">
        <v>7.7862327969169141E-3</v>
      </c>
      <c r="DS90" s="24">
        <v>4.6298921542460127E-3</v>
      </c>
      <c r="DT90" s="24">
        <v>2.4211013926626869E-2</v>
      </c>
      <c r="DU90" s="24">
        <v>2.2250299534719093E-2</v>
      </c>
      <c r="DV90" s="24">
        <v>3.7818181145018392E-2</v>
      </c>
      <c r="DW90" s="24">
        <v>3.0036532331636008E-2</v>
      </c>
      <c r="DX90" s="24">
        <v>0.86732697185747121</v>
      </c>
      <c r="DY90" s="24">
        <v>4.8057921855293406</v>
      </c>
      <c r="DZ90" s="24">
        <v>0.91901560183105691</v>
      </c>
      <c r="EA90" s="24">
        <v>0.77148406753681575</v>
      </c>
      <c r="EB90" s="24">
        <v>3.9599140392896935E-2</v>
      </c>
      <c r="EC90" s="24">
        <v>2.0422650315372815E-2</v>
      </c>
      <c r="ED90" s="24">
        <v>0.10679580748995753</v>
      </c>
      <c r="EE90" s="24">
        <v>0.16681759819822725</v>
      </c>
      <c r="EF90" s="21">
        <v>2.69</v>
      </c>
      <c r="EG90" s="21">
        <v>0.5</v>
      </c>
      <c r="EH90" s="21">
        <v>1.3</v>
      </c>
      <c r="EI90" s="21">
        <v>1.19</v>
      </c>
      <c r="EJ90" s="21">
        <v>0.53</v>
      </c>
      <c r="EK90" s="21">
        <v>0.06</v>
      </c>
      <c r="EL90" s="21">
        <v>6.27</v>
      </c>
      <c r="EM90" s="21">
        <v>1.78</v>
      </c>
      <c r="EN90" s="21">
        <v>0.21</v>
      </c>
      <c r="EO90" s="21">
        <v>0.15</v>
      </c>
      <c r="EP90" s="21">
        <v>0.05</v>
      </c>
      <c r="EQ90" s="21">
        <v>0.41</v>
      </c>
      <c r="ER90" s="21">
        <v>0.05</v>
      </c>
      <c r="ES90" s="21">
        <v>0.02</v>
      </c>
      <c r="ET90" s="21">
        <v>0.03</v>
      </c>
      <c r="EU90" s="21">
        <v>0.1</v>
      </c>
      <c r="EV90" s="21">
        <v>0.02</v>
      </c>
      <c r="EW90" s="21">
        <v>0.01</v>
      </c>
      <c r="EX90" s="21">
        <v>0.03</v>
      </c>
      <c r="EY90" s="21">
        <v>0.54</v>
      </c>
      <c r="EZ90" s="21">
        <v>1.2195121951219512</v>
      </c>
      <c r="FA90" s="21">
        <v>0.7142857142857143</v>
      </c>
      <c r="FB90" s="21">
        <v>0.39999999999999997</v>
      </c>
      <c r="FC90" s="21">
        <v>5.9590952675656883</v>
      </c>
      <c r="FD90" s="25">
        <v>8.1972992635993835E-3</v>
      </c>
      <c r="FE90" s="25">
        <v>2.8967403193812954E-2</v>
      </c>
      <c r="FF90" s="53">
        <v>0</v>
      </c>
      <c r="FG90" s="25">
        <v>4.5703630618220779E-3</v>
      </c>
      <c r="FH90" s="25">
        <v>2.04439057500003E-2</v>
      </c>
      <c r="FI90" s="25">
        <v>1.1499472700697904E-2</v>
      </c>
      <c r="FJ90" s="25">
        <v>3.2070771579384345E-3</v>
      </c>
      <c r="FK90" s="25">
        <v>1.3732261564599991E-2</v>
      </c>
      <c r="FL90" s="25">
        <v>9.0617782692471033E-2</v>
      </c>
      <c r="FM90" s="69" t="s">
        <v>260</v>
      </c>
      <c r="FN90" s="70" t="s">
        <v>402</v>
      </c>
      <c r="FO90" s="70" t="s">
        <v>402</v>
      </c>
      <c r="FP90" s="70" t="s">
        <v>403</v>
      </c>
      <c r="FQ90" s="70" t="s">
        <v>427</v>
      </c>
      <c r="FR90" s="70" t="s">
        <v>392</v>
      </c>
      <c r="FS90" s="45"/>
    </row>
    <row r="91" spans="1:175" s="44" customFormat="1" ht="12.75" customHeight="1" x14ac:dyDescent="0.25">
      <c r="A91" s="7" t="s">
        <v>261</v>
      </c>
      <c r="B91" s="28" t="s">
        <v>6</v>
      </c>
      <c r="C91" s="28" t="s">
        <v>85</v>
      </c>
      <c r="D91" s="28">
        <v>2008</v>
      </c>
      <c r="E91" s="28" t="s">
        <v>286</v>
      </c>
      <c r="F91" s="28"/>
      <c r="G91" s="18">
        <v>76.97</v>
      </c>
      <c r="H91" s="18">
        <v>150.29</v>
      </c>
      <c r="I91" s="19">
        <v>1</v>
      </c>
      <c r="J91" s="19">
        <v>43</v>
      </c>
      <c r="K91" s="16">
        <v>512.957993956</v>
      </c>
      <c r="L91" s="17">
        <v>834.121756</v>
      </c>
      <c r="M91" s="17">
        <v>902.11601900000005</v>
      </c>
      <c r="N91" s="18">
        <v>0.86999999999999988</v>
      </c>
      <c r="O91" s="18">
        <v>0.14299999999999999</v>
      </c>
      <c r="P91" s="18">
        <v>6.0839160839160833</v>
      </c>
      <c r="Q91" s="18">
        <v>32.941499999999998</v>
      </c>
      <c r="R91" s="19">
        <v>-23.8</v>
      </c>
      <c r="S91" s="31">
        <v>-515.45419323838007</v>
      </c>
      <c r="T91" s="21" t="s">
        <v>122</v>
      </c>
      <c r="U91" s="18">
        <v>197.5</v>
      </c>
      <c r="V91" s="18">
        <v>148.30000000000001</v>
      </c>
      <c r="W91" s="18">
        <v>962</v>
      </c>
      <c r="X91" s="18">
        <v>61</v>
      </c>
      <c r="Y91" s="33">
        <v>3</v>
      </c>
      <c r="Z91" s="33">
        <v>55</v>
      </c>
      <c r="AA91" s="18">
        <v>26.4</v>
      </c>
      <c r="AB91" s="18">
        <v>0.8</v>
      </c>
      <c r="AC91" s="18">
        <v>26.3</v>
      </c>
      <c r="AD91" s="18">
        <v>0.7</v>
      </c>
      <c r="AE91" s="33">
        <v>23.2</v>
      </c>
      <c r="AF91" s="33">
        <v>3.5</v>
      </c>
      <c r="AG91" s="18">
        <v>0.152897704236129</v>
      </c>
      <c r="AH91" s="18">
        <v>15.2897704236129</v>
      </c>
      <c r="AI91" s="18">
        <v>0.112599561350733</v>
      </c>
      <c r="AJ91" s="18">
        <v>0.48881475456437501</v>
      </c>
      <c r="AK91" s="18">
        <v>48.881475456437499</v>
      </c>
      <c r="AL91" s="18">
        <v>6.6062219384524098E-2</v>
      </c>
      <c r="AM91" s="18">
        <v>0.35828754119949602</v>
      </c>
      <c r="AN91" s="18">
        <v>35.8287541199496</v>
      </c>
      <c r="AO91" s="18">
        <v>7.9518478767293996E-2</v>
      </c>
      <c r="AP91" s="18">
        <v>0.76173486716787908</v>
      </c>
      <c r="AQ91" s="18">
        <v>0.23826513283212092</v>
      </c>
      <c r="AR91" s="18">
        <v>1.3302100268543222</v>
      </c>
      <c r="AS91" s="18">
        <v>4.2526883647100622</v>
      </c>
      <c r="AT91" s="18">
        <v>5.5828983915643846</v>
      </c>
      <c r="AU91" s="18">
        <v>64.171245880050407</v>
      </c>
      <c r="AV91" s="21"/>
      <c r="AW91" s="21"/>
      <c r="AX91" s="21">
        <v>2.5278831624954896E-3</v>
      </c>
      <c r="AY91" s="21">
        <v>4.5108370697571872E-3</v>
      </c>
      <c r="AZ91" s="21">
        <v>6.8728164373951925E-3</v>
      </c>
      <c r="BA91" s="21">
        <v>8.3499165039173061E-3</v>
      </c>
      <c r="BB91" s="21">
        <v>1.1930885661704534E-2</v>
      </c>
      <c r="BC91" s="21">
        <v>9.1272370370631285E-3</v>
      </c>
      <c r="BD91" s="21">
        <v>1.6910065101328715E-2</v>
      </c>
      <c r="BE91" s="21">
        <v>1.2225572461306438E-2</v>
      </c>
      <c r="BF91" s="21">
        <v>2.6919413163436171E-2</v>
      </c>
      <c r="BG91" s="21">
        <v>1.5973188628318691E-2</v>
      </c>
      <c r="BH91" s="21">
        <v>3.5221717746940488E-2</v>
      </c>
      <c r="BI91" s="21">
        <v>1.3543924013008052E-2</v>
      </c>
      <c r="BJ91" s="21">
        <v>5.084020681559244E-2</v>
      </c>
      <c r="BK91" s="21">
        <v>1.4766732968202341E-2</v>
      </c>
      <c r="BL91" s="21">
        <v>5.7200443795770647E-2</v>
      </c>
      <c r="BM91" s="21">
        <v>6.4915191101224947E-3</v>
      </c>
      <c r="BN91" s="21">
        <v>6.0292688684821023E-2</v>
      </c>
      <c r="BO91" s="21">
        <v>8.0705628871425659E-3</v>
      </c>
      <c r="BP91" s="21">
        <v>2.2241089365082681E-2</v>
      </c>
      <c r="BQ91" s="21">
        <v>7.7171713819343072E-3</v>
      </c>
      <c r="BR91" s="21">
        <v>1.1148102582794465E-2</v>
      </c>
      <c r="BS91" s="25">
        <v>5.9534847483108215E-2</v>
      </c>
      <c r="BT91" s="25">
        <v>2.0765151390306862E-2</v>
      </c>
      <c r="BU91" s="21">
        <v>0.19174338517766001</v>
      </c>
      <c r="BV91" s="21">
        <v>6.6049687523350623E-2</v>
      </c>
      <c r="BW91" s="21">
        <v>0.13423979811690043</v>
      </c>
      <c r="BX91" s="21">
        <v>0.21576322402941428</v>
      </c>
      <c r="BY91" s="21">
        <v>2.6424769440744691E-2</v>
      </c>
      <c r="BZ91" s="21">
        <v>7.674498894624128E-2</v>
      </c>
      <c r="CA91" s="21">
        <v>1.8269237227204679E-2</v>
      </c>
      <c r="CB91" s="21">
        <v>2.8671790851314057E-2</v>
      </c>
      <c r="CC91" s="21">
        <v>1.6349030481200896E-2</v>
      </c>
      <c r="CD91" s="21">
        <v>4.7489140663440024E-2</v>
      </c>
      <c r="CE91" s="21">
        <v>2.7416483314363034E-2</v>
      </c>
      <c r="CF91" s="21">
        <v>7.2547425528823456E-2</v>
      </c>
      <c r="CG91" s="21">
        <v>2.91852980578572E-2</v>
      </c>
      <c r="CH91" s="21">
        <v>8.2308942297699722E-2</v>
      </c>
      <c r="CI91" s="21">
        <v>3.129734856168833E-2</v>
      </c>
      <c r="CJ91" s="21">
        <v>7.4112154871219194E-2</v>
      </c>
      <c r="CK91" s="21">
        <v>3.8595175907234325E-2</v>
      </c>
      <c r="CL91" s="21">
        <v>9.6544770578170874E-2</v>
      </c>
      <c r="CM91" s="21">
        <v>3.2738057196140265E-2</v>
      </c>
      <c r="CN91" s="21">
        <v>2.5013262380590082E-2</v>
      </c>
      <c r="CO91" s="21">
        <v>1.1051700674689651E-2</v>
      </c>
      <c r="CP91" s="21">
        <v>9.6145430073046496E-3</v>
      </c>
      <c r="CQ91" s="21">
        <v>2.0505681999932527E-2</v>
      </c>
      <c r="CR91" s="21" t="s">
        <v>432</v>
      </c>
      <c r="CS91" s="21">
        <v>9.1382308989472975E-3</v>
      </c>
      <c r="CT91" s="21">
        <v>7.8946924026929658E-3</v>
      </c>
      <c r="CU91" s="21">
        <v>2.9329978844538553E-2</v>
      </c>
      <c r="CV91" s="21">
        <v>1.8259957531809836E-2</v>
      </c>
      <c r="CW91" s="21">
        <v>6.2173176377959521E-2</v>
      </c>
      <c r="CX91" s="21">
        <v>2.0871591271456821E-2</v>
      </c>
      <c r="CY91" s="21">
        <v>4.8444216229013889E-2</v>
      </c>
      <c r="CZ91" s="21">
        <v>1.8806208992170219E-2</v>
      </c>
      <c r="DA91" s="21">
        <v>6.7021603960257345E-2</v>
      </c>
      <c r="DB91" s="21">
        <v>1.4736448477055004E-2</v>
      </c>
      <c r="DC91" s="21">
        <v>5.3081418106158823E-2</v>
      </c>
      <c r="DD91" s="21">
        <v>9.8726052510882852E-3</v>
      </c>
      <c r="DE91" s="21">
        <v>2.8135590964478596E-2</v>
      </c>
      <c r="DF91" s="21">
        <v>1.2667042100787415E-2</v>
      </c>
      <c r="DG91" s="21">
        <v>1.5504668886716552E-2</v>
      </c>
      <c r="DH91" s="21">
        <v>3.5745966049685659E-3</v>
      </c>
      <c r="DI91" s="21">
        <v>0.26866888538668271</v>
      </c>
      <c r="DJ91" s="21">
        <v>0.42459111580269304</v>
      </c>
      <c r="DK91" s="21">
        <v>0.26826980296772607</v>
      </c>
      <c r="DL91" s="21">
        <v>1.5803509036470624</v>
      </c>
      <c r="DM91" s="21">
        <v>0.99851459383403385</v>
      </c>
      <c r="DN91" s="21">
        <v>4.1501689294703832</v>
      </c>
      <c r="DO91" s="21">
        <v>2.5213988831857188</v>
      </c>
      <c r="DP91" s="21">
        <v>3.1570649612287975</v>
      </c>
      <c r="DQ91" s="21">
        <v>4.2309579485481918E-2</v>
      </c>
      <c r="DR91" s="21">
        <v>1.458368236589243E-2</v>
      </c>
      <c r="DS91" s="21">
        <v>5.3624123771842279E-3</v>
      </c>
      <c r="DT91" s="21">
        <v>2.8119390548988332E-2</v>
      </c>
      <c r="DU91" s="21">
        <v>2.2887611900787239E-2</v>
      </c>
      <c r="DV91" s="24">
        <v>7.5791382411654479E-2</v>
      </c>
      <c r="DW91" s="24">
        <v>3.7471294266679667E-2</v>
      </c>
      <c r="DX91" s="24">
        <v>0.34468984431520205</v>
      </c>
      <c r="DY91" s="24">
        <v>4.2681558766663512</v>
      </c>
      <c r="DZ91" s="24">
        <v>0.81394409530012668</v>
      </c>
      <c r="EA91" s="24">
        <v>0.68358361559126513</v>
      </c>
      <c r="EB91" s="24">
        <v>0.15747852388856901</v>
      </c>
      <c r="EC91" s="24">
        <v>1.9959186451629318E-2</v>
      </c>
      <c r="ED91" s="24">
        <v>0.1046618796535274</v>
      </c>
      <c r="EE91" s="24">
        <v>0.2820995899937257</v>
      </c>
      <c r="EF91" s="21">
        <v>0.27</v>
      </c>
      <c r="EG91" s="21">
        <v>0.17</v>
      </c>
      <c r="EH91" s="21">
        <v>0.22</v>
      </c>
      <c r="EI91" s="21">
        <v>0.23</v>
      </c>
      <c r="EJ91" s="21">
        <v>0.27</v>
      </c>
      <c r="EK91" s="21">
        <v>0.03</v>
      </c>
      <c r="EL91" s="21">
        <v>1.1900000000000002</v>
      </c>
      <c r="EM91" s="21">
        <v>0.53</v>
      </c>
      <c r="EN91" s="21">
        <v>0.08</v>
      </c>
      <c r="EO91" s="21">
        <v>0.08</v>
      </c>
      <c r="EP91" s="21">
        <v>0.03</v>
      </c>
      <c r="EQ91" s="21">
        <v>0.19</v>
      </c>
      <c r="ER91" s="21">
        <v>0.04</v>
      </c>
      <c r="ES91" s="21">
        <v>0.02</v>
      </c>
      <c r="ET91" s="21">
        <v>0.01</v>
      </c>
      <c r="EU91" s="21">
        <v>6.9999999999999993E-2</v>
      </c>
      <c r="EV91" s="21">
        <v>0.02</v>
      </c>
      <c r="EW91" s="21">
        <v>0.02</v>
      </c>
      <c r="EX91" s="21">
        <v>0.04</v>
      </c>
      <c r="EY91" s="21">
        <v>0.3</v>
      </c>
      <c r="EZ91" s="21">
        <v>0.89473684210526316</v>
      </c>
      <c r="FA91" s="21">
        <v>1</v>
      </c>
      <c r="FB91" s="21">
        <v>0.5</v>
      </c>
      <c r="FC91" s="21">
        <v>2.1139442345339816</v>
      </c>
      <c r="FD91" s="25">
        <v>7.4073598366134769E-3</v>
      </c>
      <c r="FE91" s="53">
        <v>0</v>
      </c>
      <c r="FF91" s="53">
        <v>0</v>
      </c>
      <c r="FG91" s="25">
        <v>1.3335901081091041E-2</v>
      </c>
      <c r="FH91" s="25">
        <v>3.8100531938797887E-2</v>
      </c>
      <c r="FI91" s="25">
        <v>3.6185464446021137E-2</v>
      </c>
      <c r="FJ91" s="25">
        <v>9.38429351592804E-3</v>
      </c>
      <c r="FK91" s="25">
        <v>3.750126183323358E-2</v>
      </c>
      <c r="FL91" s="25">
        <v>0.14191481265168515</v>
      </c>
      <c r="FM91" s="69" t="s">
        <v>261</v>
      </c>
      <c r="FN91" s="70" t="s">
        <v>402</v>
      </c>
      <c r="FO91" s="70" t="s">
        <v>402</v>
      </c>
      <c r="FP91" s="70" t="s">
        <v>403</v>
      </c>
      <c r="FQ91" s="70" t="s">
        <v>392</v>
      </c>
      <c r="FR91" s="70" t="s">
        <v>392</v>
      </c>
      <c r="FS91" s="45"/>
    </row>
    <row r="92" spans="1:175" s="44" customFormat="1" ht="12.75" customHeight="1" x14ac:dyDescent="0.25">
      <c r="A92" s="7" t="s">
        <v>262</v>
      </c>
      <c r="B92" s="28" t="s">
        <v>6</v>
      </c>
      <c r="C92" s="28" t="s">
        <v>85</v>
      </c>
      <c r="D92" s="28">
        <v>2008</v>
      </c>
      <c r="E92" s="28" t="s">
        <v>286</v>
      </c>
      <c r="F92" s="28"/>
      <c r="G92" s="18">
        <v>74.83</v>
      </c>
      <c r="H92" s="18">
        <v>159.33000000000001</v>
      </c>
      <c r="I92" s="19">
        <v>1</v>
      </c>
      <c r="J92" s="19">
        <v>42</v>
      </c>
      <c r="K92" s="16">
        <v>425.05825536100002</v>
      </c>
      <c r="L92" s="17">
        <v>1003.764256</v>
      </c>
      <c r="M92" s="17">
        <v>599.61971900000003</v>
      </c>
      <c r="N92" s="18">
        <v>0.88000000000000012</v>
      </c>
      <c r="O92" s="18">
        <v>0.14299999999999999</v>
      </c>
      <c r="P92" s="18">
        <v>6.1538461538461551</v>
      </c>
      <c r="Q92" s="18">
        <v>31.825299999999999</v>
      </c>
      <c r="R92" s="19">
        <v>-24.6</v>
      </c>
      <c r="S92" s="31">
        <v>-606.58576518537188</v>
      </c>
      <c r="T92" s="21" t="s">
        <v>130</v>
      </c>
      <c r="U92" s="18">
        <v>197.5</v>
      </c>
      <c r="V92" s="18">
        <v>148.30000000000001</v>
      </c>
      <c r="W92" s="18">
        <v>962</v>
      </c>
      <c r="X92" s="18">
        <v>61</v>
      </c>
      <c r="Y92" s="33">
        <v>3</v>
      </c>
      <c r="Z92" s="33">
        <v>55</v>
      </c>
      <c r="AA92" s="18">
        <v>26.4</v>
      </c>
      <c r="AB92" s="18">
        <v>0.8</v>
      </c>
      <c r="AC92" s="18">
        <v>26.3</v>
      </c>
      <c r="AD92" s="18">
        <v>0.7</v>
      </c>
      <c r="AE92" s="33">
        <v>23.2</v>
      </c>
      <c r="AF92" s="33">
        <v>3.5</v>
      </c>
      <c r="AG92" s="18">
        <v>0.156886173787882</v>
      </c>
      <c r="AH92" s="18">
        <v>15.6886173787882</v>
      </c>
      <c r="AI92" s="18">
        <v>0.11477194047096401</v>
      </c>
      <c r="AJ92" s="18">
        <v>0.58322355391466796</v>
      </c>
      <c r="AK92" s="18">
        <v>58.322355391466793</v>
      </c>
      <c r="AL92" s="18">
        <v>6.9884673136105399E-2</v>
      </c>
      <c r="AM92" s="18">
        <v>0.25989027229744699</v>
      </c>
      <c r="AN92" s="18">
        <v>25.9890272297447</v>
      </c>
      <c r="AO92" s="18">
        <v>7.9429873113077906E-2</v>
      </c>
      <c r="AP92" s="18">
        <v>0.78802308912370556</v>
      </c>
      <c r="AQ92" s="18">
        <v>0.21197691087629444</v>
      </c>
      <c r="AR92" s="18">
        <v>1.3805983293333617</v>
      </c>
      <c r="AS92" s="18">
        <v>5.132367274449078</v>
      </c>
      <c r="AT92" s="18">
        <v>6.5129656037824395</v>
      </c>
      <c r="AU92" s="18">
        <v>74.010972770254995</v>
      </c>
      <c r="AV92" s="21"/>
      <c r="AW92" s="21"/>
      <c r="AX92" s="21">
        <v>2.72493673531128E-3</v>
      </c>
      <c r="AY92" s="21">
        <v>5.6082248105776217E-3</v>
      </c>
      <c r="AZ92" s="21">
        <v>8.9916856280816623E-3</v>
      </c>
      <c r="BA92" s="21">
        <v>1.114294414958711E-2</v>
      </c>
      <c r="BB92" s="21">
        <v>1.3273658720367508E-2</v>
      </c>
      <c r="BC92" s="21">
        <v>1.26466401133375E-2</v>
      </c>
      <c r="BD92" s="21">
        <v>2.6564537806331535E-2</v>
      </c>
      <c r="BE92" s="21">
        <v>2.0580604307006572E-2</v>
      </c>
      <c r="BF92" s="21">
        <v>4.6956566133830424E-2</v>
      </c>
      <c r="BG92" s="21">
        <v>2.2738884682872898E-2</v>
      </c>
      <c r="BH92" s="21">
        <v>5.8037558048713654E-2</v>
      </c>
      <c r="BI92" s="21">
        <v>2.5153221839445631E-2</v>
      </c>
      <c r="BJ92" s="21">
        <v>7.7029315333409884E-2</v>
      </c>
      <c r="BK92" s="21">
        <v>2.0838339752810638E-2</v>
      </c>
      <c r="BL92" s="21">
        <v>8.0190616807844478E-2</v>
      </c>
      <c r="BM92" s="21">
        <v>1.0194947154134517E-2</v>
      </c>
      <c r="BN92" s="21">
        <v>8.2110332086778343E-2</v>
      </c>
      <c r="BO92" s="21">
        <v>9.7238635315962264E-3</v>
      </c>
      <c r="BP92" s="21">
        <v>3.2385863367185061E-2</v>
      </c>
      <c r="BQ92" s="21">
        <v>8.4329365628581527E-3</v>
      </c>
      <c r="BR92" s="21">
        <v>1.347738924140463E-2</v>
      </c>
      <c r="BS92" s="21">
        <v>5.0676905587704602E-2</v>
      </c>
      <c r="BT92" s="21">
        <v>3.1125400859600347E-2</v>
      </c>
      <c r="BU92" s="21">
        <v>0.25375572266626123</v>
      </c>
      <c r="BV92" s="21">
        <v>0.10250356364650703</v>
      </c>
      <c r="BW92" s="21">
        <v>0.15860212958864645</v>
      </c>
      <c r="BX92" s="21">
        <v>0.36832996633182602</v>
      </c>
      <c r="BY92" s="21">
        <v>4.4048221844412844E-2</v>
      </c>
      <c r="BZ92" s="21">
        <v>0.19033162579373203</v>
      </c>
      <c r="CA92" s="21">
        <v>2.5196026558315831E-2</v>
      </c>
      <c r="CB92" s="21">
        <v>4.0024114498045243E-2</v>
      </c>
      <c r="CC92" s="21">
        <v>2.2725831642229462E-2</v>
      </c>
      <c r="CD92" s="21">
        <v>6.4095851716651706E-2</v>
      </c>
      <c r="CE92" s="21">
        <v>4.1480134038589377E-2</v>
      </c>
      <c r="CF92" s="21">
        <v>0.1053083920048223</v>
      </c>
      <c r="CG92" s="21">
        <v>4.7858687710521403E-2</v>
      </c>
      <c r="CH92" s="21">
        <v>0.11636404886877161</v>
      </c>
      <c r="CI92" s="21">
        <v>4.7260573464048015E-2</v>
      </c>
      <c r="CJ92" s="21">
        <v>9.8156286048320801E-2</v>
      </c>
      <c r="CK92" s="21">
        <v>4.9182181585905989E-2</v>
      </c>
      <c r="CL92" s="21">
        <v>0.1277231216155576</v>
      </c>
      <c r="CM92" s="21">
        <v>4.552420910868199E-2</v>
      </c>
      <c r="CN92" s="21">
        <v>4.7979543303732497E-2</v>
      </c>
      <c r="CO92" s="21">
        <v>2.2446283983562101E-2</v>
      </c>
      <c r="CP92" s="21">
        <v>1.3714188611976624E-2</v>
      </c>
      <c r="CQ92" s="21">
        <v>3.3100526474608087E-2</v>
      </c>
      <c r="CR92" s="21" t="s">
        <v>431</v>
      </c>
      <c r="CS92" s="21">
        <v>1.7028393772494262E-2</v>
      </c>
      <c r="CT92" s="21">
        <v>1.1547381792826434E-2</v>
      </c>
      <c r="CU92" s="21">
        <v>4.2592160628569027E-2</v>
      </c>
      <c r="CV92" s="21">
        <v>3.2487654261224547E-2</v>
      </c>
      <c r="CW92" s="21">
        <v>9.7278922770491605E-2</v>
      </c>
      <c r="CX92" s="21">
        <v>4.3282473192847483E-2</v>
      </c>
      <c r="CY92" s="21">
        <v>9.015375466653465E-2</v>
      </c>
      <c r="CZ92" s="21">
        <v>4.184524110087099E-2</v>
      </c>
      <c r="DA92" s="21">
        <v>0.11555385528527741</v>
      </c>
      <c r="DB92" s="21">
        <v>2.972117224321278E-2</v>
      </c>
      <c r="DC92" s="21">
        <v>9.5846481882026963E-2</v>
      </c>
      <c r="DD92" s="21">
        <v>2.13989200393894E-2</v>
      </c>
      <c r="DE92" s="21">
        <v>5.1742304727340635E-2</v>
      </c>
      <c r="DF92" s="21">
        <v>2.2628551167856503E-2</v>
      </c>
      <c r="DG92" s="21">
        <v>3.0155175262083726E-2</v>
      </c>
      <c r="DH92" s="21">
        <v>1.1222048540988513E-2</v>
      </c>
      <c r="DI92" s="21">
        <v>0.39566405792191833</v>
      </c>
      <c r="DJ92" s="21">
        <v>0.59185329129794773</v>
      </c>
      <c r="DK92" s="21">
        <v>0.49904545637459313</v>
      </c>
      <c r="DL92" s="21">
        <v>1.4958480040022892</v>
      </c>
      <c r="DM92" s="21">
        <v>1.2612857963284509</v>
      </c>
      <c r="DN92" s="21">
        <v>4.0776549460113509</v>
      </c>
      <c r="DO92" s="21">
        <v>2.3833606067839344</v>
      </c>
      <c r="DP92" s="21">
        <v>2.7186040003171703</v>
      </c>
      <c r="DQ92" s="21">
        <v>4.0962804138760349E-2</v>
      </c>
      <c r="DR92" s="21">
        <v>2.304034947892452E-2</v>
      </c>
      <c r="DS92" s="21">
        <v>1.7015183734817824E-2</v>
      </c>
      <c r="DT92" s="21">
        <v>4.6035595068565013E-2</v>
      </c>
      <c r="DU92" s="21">
        <v>3.5661420341998443E-2</v>
      </c>
      <c r="DV92" s="24">
        <v>0.10401358294214319</v>
      </c>
      <c r="DW92" s="24">
        <v>5.8701769820922962E-2</v>
      </c>
      <c r="DX92" s="24">
        <v>0.56247002526672696</v>
      </c>
      <c r="DY92" s="24">
        <v>2.0958586693968635</v>
      </c>
      <c r="DZ92" s="24">
        <v>0.77464884050884175</v>
      </c>
      <c r="EA92" s="24">
        <v>0.56559841161050206</v>
      </c>
      <c r="EB92" s="24">
        <v>0.10352925245194772</v>
      </c>
      <c r="EC92" s="24">
        <v>4.3004117746210997E-2</v>
      </c>
      <c r="ED92" s="24">
        <v>0.11635020706796126</v>
      </c>
      <c r="EE92" s="24">
        <v>0.26288357726611999</v>
      </c>
      <c r="EF92" s="21">
        <v>0.4</v>
      </c>
      <c r="EG92" s="21">
        <v>0.25</v>
      </c>
      <c r="EH92" s="21">
        <v>0.26</v>
      </c>
      <c r="EI92" s="21">
        <v>0.33</v>
      </c>
      <c r="EJ92" s="21">
        <v>0.36</v>
      </c>
      <c r="EK92" s="21">
        <v>0.04</v>
      </c>
      <c r="EL92" s="21">
        <v>1.6400000000000001</v>
      </c>
      <c r="EM92" s="21">
        <v>0.73</v>
      </c>
      <c r="EN92" s="21">
        <v>0.18</v>
      </c>
      <c r="EO92" s="21">
        <v>0.15</v>
      </c>
      <c r="EP92" s="21">
        <v>0.06</v>
      </c>
      <c r="EQ92" s="21">
        <v>0.38999999999999996</v>
      </c>
      <c r="ER92" s="21">
        <v>0.12</v>
      </c>
      <c r="ES92" s="21">
        <v>0.06</v>
      </c>
      <c r="ET92" s="21">
        <v>0.04</v>
      </c>
      <c r="EU92" s="21">
        <v>0.22</v>
      </c>
      <c r="EV92" s="21">
        <v>0.04</v>
      </c>
      <c r="EW92" s="21">
        <v>0.06</v>
      </c>
      <c r="EX92" s="21">
        <v>0.1</v>
      </c>
      <c r="EY92" s="21">
        <v>0.71</v>
      </c>
      <c r="EZ92" s="21">
        <v>0.64102564102564108</v>
      </c>
      <c r="FA92" s="21">
        <v>0.83333333333333337</v>
      </c>
      <c r="FB92" s="21">
        <v>0.5</v>
      </c>
      <c r="FC92" s="21">
        <v>1.4289025808914744</v>
      </c>
      <c r="FD92" s="25">
        <v>2.4812583695137537E-2</v>
      </c>
      <c r="FE92" s="53">
        <v>0</v>
      </c>
      <c r="FF92" s="53">
        <v>0</v>
      </c>
      <c r="FG92" s="25">
        <v>5.2390039102586931E-2</v>
      </c>
      <c r="FH92" s="25">
        <v>0.11832746679566447</v>
      </c>
      <c r="FI92" s="25">
        <v>0.13356970508936697</v>
      </c>
      <c r="FJ92" s="25">
        <v>3.2007506564367204E-2</v>
      </c>
      <c r="FK92" s="25">
        <v>0.13577751756049627</v>
      </c>
      <c r="FL92" s="25">
        <v>0.49688481880761937</v>
      </c>
      <c r="FM92" s="69" t="s">
        <v>262</v>
      </c>
      <c r="FN92" s="70" t="s">
        <v>402</v>
      </c>
      <c r="FO92" s="70" t="s">
        <v>402</v>
      </c>
      <c r="FP92" s="70" t="s">
        <v>403</v>
      </c>
      <c r="FQ92" s="70" t="s">
        <v>392</v>
      </c>
      <c r="FR92" s="70" t="s">
        <v>392</v>
      </c>
      <c r="FS92" s="45"/>
    </row>
    <row r="93" spans="1:175" ht="12.75" customHeight="1" x14ac:dyDescent="0.25">
      <c r="A93" s="7" t="s">
        <v>263</v>
      </c>
      <c r="B93" s="28" t="s">
        <v>6</v>
      </c>
      <c r="C93" s="13" t="s">
        <v>85</v>
      </c>
      <c r="D93" s="28">
        <v>2008</v>
      </c>
      <c r="E93" s="13" t="s">
        <v>286</v>
      </c>
      <c r="F93" s="28"/>
      <c r="G93" s="18">
        <v>74.582800000000006</v>
      </c>
      <c r="H93" s="18">
        <v>157.00299999999999</v>
      </c>
      <c r="I93" s="15">
        <v>1</v>
      </c>
      <c r="J93" s="15">
        <v>36</v>
      </c>
      <c r="K93" s="16">
        <v>360.971763006</v>
      </c>
      <c r="L93" s="17">
        <v>933.76004799999998</v>
      </c>
      <c r="M93" s="17">
        <v>586.33515599999998</v>
      </c>
      <c r="N93" s="14">
        <v>0.6</v>
      </c>
      <c r="O93" s="14">
        <v>9.0999999999999998E-2</v>
      </c>
      <c r="P93" s="14">
        <v>6.5934065934065931</v>
      </c>
      <c r="Q93" s="35">
        <v>21.313300000000002</v>
      </c>
      <c r="R93" s="19">
        <v>-25.5</v>
      </c>
      <c r="S93" s="20">
        <v>-681.840010130363</v>
      </c>
      <c r="T93" s="22" t="s">
        <v>125</v>
      </c>
      <c r="U93" s="18">
        <v>197.5</v>
      </c>
      <c r="V93" s="18">
        <v>148.30000000000001</v>
      </c>
      <c r="W93" s="18">
        <v>962</v>
      </c>
      <c r="X93" s="18">
        <v>61</v>
      </c>
      <c r="Y93" s="33">
        <v>3</v>
      </c>
      <c r="Z93" s="33">
        <v>55</v>
      </c>
      <c r="AA93" s="18">
        <v>26.4</v>
      </c>
      <c r="AB93" s="18">
        <v>0.8</v>
      </c>
      <c r="AC93" s="18">
        <v>26.3</v>
      </c>
      <c r="AD93" s="18">
        <v>0.7</v>
      </c>
      <c r="AE93" s="33">
        <v>23.2</v>
      </c>
      <c r="AF93" s="33">
        <v>3.5</v>
      </c>
      <c r="AG93" s="18">
        <v>0.19117098966985799</v>
      </c>
      <c r="AH93" s="18">
        <v>19.1170989669858</v>
      </c>
      <c r="AI93" s="18">
        <v>0.12258668570997</v>
      </c>
      <c r="AJ93" s="18">
        <v>0.65572153462443195</v>
      </c>
      <c r="AK93" s="18">
        <v>65.572153462443197</v>
      </c>
      <c r="AL93" s="18">
        <v>7.7134526893516603E-2</v>
      </c>
      <c r="AM93" s="18">
        <v>0.15310747570571101</v>
      </c>
      <c r="AN93" s="18">
        <v>15.310747570571101</v>
      </c>
      <c r="AO93" s="18">
        <v>8.2029579521486706E-2</v>
      </c>
      <c r="AP93" s="14">
        <v>0.77426770908249598</v>
      </c>
      <c r="AQ93" s="14">
        <v>0.22573229091750402</v>
      </c>
      <c r="AR93" s="14">
        <v>1.1470259380191479</v>
      </c>
      <c r="AS93" s="14">
        <v>3.9343292077465915</v>
      </c>
      <c r="AT93" s="14">
        <v>5.0813551457657393</v>
      </c>
      <c r="AU93" s="14">
        <v>84.68925242942899</v>
      </c>
      <c r="AW93" s="21"/>
      <c r="AX93" s="21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Q93" s="24"/>
      <c r="DR93" s="24"/>
      <c r="DS93" s="24"/>
      <c r="DT93" s="24"/>
      <c r="DU93" s="24"/>
      <c r="DV93" s="24"/>
      <c r="EF93" s="22">
        <v>2.1</v>
      </c>
      <c r="EG93" s="22">
        <v>1.37</v>
      </c>
      <c r="EH93" s="22">
        <v>1.4</v>
      </c>
      <c r="EI93" s="22">
        <v>2.2400000000000002</v>
      </c>
      <c r="EJ93" s="22">
        <v>0.94</v>
      </c>
      <c r="EK93" s="22">
        <v>0.17</v>
      </c>
      <c r="EL93" s="22">
        <v>8.2200000000000006</v>
      </c>
      <c r="EM93" s="22">
        <v>3.35</v>
      </c>
      <c r="EN93" s="22">
        <v>1.46</v>
      </c>
      <c r="EO93" s="22">
        <v>0.66</v>
      </c>
      <c r="EP93" s="22">
        <v>0.35</v>
      </c>
      <c r="EQ93" s="22">
        <v>2.4700000000000002</v>
      </c>
      <c r="ER93" s="22">
        <v>0.63</v>
      </c>
      <c r="ES93" s="22">
        <v>0.17</v>
      </c>
      <c r="ET93" s="22">
        <v>0.21</v>
      </c>
      <c r="EU93" s="22">
        <v>1.01</v>
      </c>
      <c r="EV93" s="22">
        <v>0.04</v>
      </c>
      <c r="EW93" s="22">
        <v>0.11</v>
      </c>
      <c r="EX93" s="22">
        <v>0.15</v>
      </c>
      <c r="EY93" s="22">
        <v>3.6300000000000003</v>
      </c>
      <c r="EZ93" s="22">
        <v>0.55465587044534415</v>
      </c>
      <c r="FA93" s="22">
        <v>0.45205479452054798</v>
      </c>
      <c r="FB93" s="22">
        <v>0.26984126984126988</v>
      </c>
      <c r="FC93" s="22">
        <v>7.3662124633722446</v>
      </c>
      <c r="FD93" s="25">
        <v>6.7260191698942637E-2</v>
      </c>
      <c r="FE93" s="25">
        <v>3.4553302715905752E-2</v>
      </c>
      <c r="FF93" s="53">
        <v>6.983071797070999E-3</v>
      </c>
      <c r="FG93" s="25">
        <v>3.9610860152123027E-2</v>
      </c>
      <c r="FH93" s="25">
        <v>8.8414971067820008E-2</v>
      </c>
      <c r="FI93" s="25">
        <v>0.11684017235456519</v>
      </c>
      <c r="FJ93" s="25">
        <v>2.6071469328714181E-2</v>
      </c>
      <c r="FK93" s="25">
        <v>0.11305652564928934</v>
      </c>
      <c r="FL93" s="25">
        <v>0.49279056476443117</v>
      </c>
      <c r="FM93" s="69" t="s">
        <v>263</v>
      </c>
      <c r="FN93" s="70" t="s">
        <v>402</v>
      </c>
      <c r="FO93" s="70" t="s">
        <v>402</v>
      </c>
      <c r="FP93" s="70" t="s">
        <v>402</v>
      </c>
      <c r="FQ93" s="70" t="s">
        <v>427</v>
      </c>
      <c r="FS93" s="45"/>
    </row>
    <row r="94" spans="1:175" ht="12.75" customHeight="1" x14ac:dyDescent="0.25">
      <c r="A94" s="7" t="s">
        <v>264</v>
      </c>
      <c r="B94" s="28" t="s">
        <v>6</v>
      </c>
      <c r="C94" s="13" t="s">
        <v>85</v>
      </c>
      <c r="D94" s="28">
        <v>2008</v>
      </c>
      <c r="E94" s="13" t="s">
        <v>286</v>
      </c>
      <c r="F94" s="28"/>
      <c r="G94" s="18">
        <v>73.291799999999995</v>
      </c>
      <c r="H94" s="18">
        <v>155.16749999999999</v>
      </c>
      <c r="I94" s="15">
        <v>1</v>
      </c>
      <c r="J94" s="15">
        <v>33</v>
      </c>
      <c r="K94" s="16">
        <v>224.100942183</v>
      </c>
      <c r="L94" s="17">
        <v>876.82383200000004</v>
      </c>
      <c r="M94" s="17">
        <v>475.16240399999998</v>
      </c>
      <c r="N94" s="14">
        <v>0.99</v>
      </c>
      <c r="O94" s="14">
        <v>0.14799999999999999</v>
      </c>
      <c r="P94" s="14">
        <v>6.6891891891891895</v>
      </c>
      <c r="Q94" s="35">
        <v>35.381399999999999</v>
      </c>
      <c r="R94" s="19">
        <v>-25</v>
      </c>
      <c r="S94" s="20">
        <v>-600.31399524803714</v>
      </c>
      <c r="T94" s="22" t="s">
        <v>119</v>
      </c>
      <c r="U94" s="18">
        <v>197.5</v>
      </c>
      <c r="V94" s="18">
        <v>148.30000000000001</v>
      </c>
      <c r="W94" s="18">
        <v>962</v>
      </c>
      <c r="X94" s="18">
        <v>61</v>
      </c>
      <c r="Y94" s="33">
        <v>3</v>
      </c>
      <c r="Z94" s="33">
        <v>55</v>
      </c>
      <c r="AA94" s="18">
        <v>26.4</v>
      </c>
      <c r="AB94" s="18">
        <v>0.8</v>
      </c>
      <c r="AC94" s="18">
        <v>26.3</v>
      </c>
      <c r="AD94" s="18">
        <v>0.7</v>
      </c>
      <c r="AE94" s="33">
        <v>23.2</v>
      </c>
      <c r="AF94" s="33">
        <v>3.5</v>
      </c>
      <c r="AG94" s="18">
        <v>0.20217686029013501</v>
      </c>
      <c r="AH94" s="18">
        <v>20.2176860290135</v>
      </c>
      <c r="AI94" s="18">
        <v>0.136452647458712</v>
      </c>
      <c r="AJ94" s="18">
        <v>0.56731339651823598</v>
      </c>
      <c r="AK94" s="18">
        <v>56.731339651823596</v>
      </c>
      <c r="AL94" s="18">
        <v>7.9104179731167804E-2</v>
      </c>
      <c r="AM94" s="18">
        <v>0.23050974319162601</v>
      </c>
      <c r="AN94" s="18">
        <v>23.050974319162602</v>
      </c>
      <c r="AO94" s="18">
        <v>9.1646751869780996E-2</v>
      </c>
      <c r="AP94" s="14">
        <v>0.73725871315290237</v>
      </c>
      <c r="AQ94" s="14">
        <v>0.26274128684709763</v>
      </c>
      <c r="AR94" s="14">
        <v>2.0015509168723367</v>
      </c>
      <c r="AS94" s="14">
        <v>5.6164026255305366</v>
      </c>
      <c r="AT94" s="14">
        <v>7.6179535424028728</v>
      </c>
      <c r="AU94" s="14">
        <v>76.949025680837096</v>
      </c>
      <c r="AW94" s="21"/>
      <c r="AX94" s="21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Q94" s="24"/>
      <c r="DR94" s="24"/>
      <c r="DS94" s="24"/>
      <c r="DT94" s="24"/>
      <c r="DU94" s="24"/>
      <c r="DV94" s="24"/>
      <c r="EF94" s="22">
        <v>2.15</v>
      </c>
      <c r="EG94" s="22">
        <v>0.7</v>
      </c>
      <c r="EH94" s="22">
        <v>0.88</v>
      </c>
      <c r="EI94" s="22">
        <v>1.47</v>
      </c>
      <c r="EJ94" s="22">
        <v>0.54</v>
      </c>
      <c r="EK94" s="22">
        <v>0.12</v>
      </c>
      <c r="EL94" s="22">
        <v>5.8599999999999994</v>
      </c>
      <c r="EM94" s="22">
        <v>2.13</v>
      </c>
      <c r="EN94" s="22">
        <v>0.79</v>
      </c>
      <c r="EO94" s="22">
        <v>0.6</v>
      </c>
      <c r="EP94" s="22">
        <v>0.14000000000000001</v>
      </c>
      <c r="EQ94" s="22">
        <v>1.5300000000000002</v>
      </c>
      <c r="ER94" s="22">
        <v>0.26</v>
      </c>
      <c r="ES94" s="22">
        <v>0.16</v>
      </c>
      <c r="ET94" s="22">
        <v>0.09</v>
      </c>
      <c r="EU94" s="22">
        <v>0.51</v>
      </c>
      <c r="EV94" s="22">
        <v>0.05</v>
      </c>
      <c r="EW94" s="22">
        <v>0.16</v>
      </c>
      <c r="EX94" s="22">
        <v>0.21000000000000002</v>
      </c>
      <c r="EY94" s="22">
        <v>2.25</v>
      </c>
      <c r="EZ94" s="22">
        <v>0.45751633986928092</v>
      </c>
      <c r="FA94" s="22">
        <v>0.75949367088607589</v>
      </c>
      <c r="FB94" s="22">
        <v>0.61538461538461542</v>
      </c>
      <c r="FC94" s="22">
        <v>4.6422923626414265</v>
      </c>
      <c r="FD94" s="25">
        <v>5.3624678818195423E-2</v>
      </c>
      <c r="FE94" s="25">
        <v>3.3339294664384983E-2</v>
      </c>
      <c r="FF94" s="53">
        <v>9.6255055210917333E-4</v>
      </c>
      <c r="FG94" s="25">
        <v>4.2959189048014372E-2</v>
      </c>
      <c r="FH94" s="25">
        <v>0.12573789525655046</v>
      </c>
      <c r="FI94" s="25">
        <v>0.13541646610621449</v>
      </c>
      <c r="FJ94" s="25">
        <v>1.7597969945781458E-2</v>
      </c>
      <c r="FK94" s="25">
        <v>7.5036298419801833E-2</v>
      </c>
      <c r="FL94" s="25">
        <v>0.48467434281105215</v>
      </c>
      <c r="FM94" s="69" t="s">
        <v>264</v>
      </c>
      <c r="FN94" s="70" t="s">
        <v>402</v>
      </c>
      <c r="FO94" s="70" t="s">
        <v>402</v>
      </c>
      <c r="FP94" s="70" t="s">
        <v>402</v>
      </c>
      <c r="FQ94" s="70" t="s">
        <v>427</v>
      </c>
      <c r="FS94" s="45"/>
    </row>
    <row r="95" spans="1:175" ht="12.75" customHeight="1" x14ac:dyDescent="0.25">
      <c r="A95" s="7" t="s">
        <v>265</v>
      </c>
      <c r="B95" s="28" t="s">
        <v>6</v>
      </c>
      <c r="C95" s="13" t="s">
        <v>85</v>
      </c>
      <c r="D95" s="28">
        <v>2008</v>
      </c>
      <c r="E95" s="13" t="s">
        <v>286</v>
      </c>
      <c r="F95" s="28"/>
      <c r="G95" s="18">
        <v>72.789000000000001</v>
      </c>
      <c r="H95" s="18">
        <v>142.66999999999999</v>
      </c>
      <c r="I95" s="15">
        <v>1</v>
      </c>
      <c r="J95" s="15">
        <v>10</v>
      </c>
      <c r="K95" s="16">
        <v>8.4373890720000002</v>
      </c>
      <c r="L95" s="17">
        <v>468.05318199999999</v>
      </c>
      <c r="M95" s="17">
        <v>762.43381399999998</v>
      </c>
      <c r="N95" s="14">
        <v>0.90999999999999992</v>
      </c>
      <c r="O95" s="14">
        <v>0.10300000000000001</v>
      </c>
      <c r="P95" s="14">
        <v>8.8349514563106784</v>
      </c>
      <c r="Q95" s="18">
        <v>30.277899999999999</v>
      </c>
      <c r="R95" s="19">
        <v>-27.2</v>
      </c>
      <c r="S95" s="20">
        <v>-708.94078469300132</v>
      </c>
      <c r="T95" s="22" t="s">
        <v>128</v>
      </c>
      <c r="U95" s="18">
        <v>197.5</v>
      </c>
      <c r="V95" s="18">
        <v>148.30000000000001</v>
      </c>
      <c r="W95" s="18">
        <v>962</v>
      </c>
      <c r="X95" s="18">
        <v>61</v>
      </c>
      <c r="Y95" s="33">
        <v>3</v>
      </c>
      <c r="Z95" s="33">
        <v>55</v>
      </c>
      <c r="AA95" s="18">
        <v>26.4</v>
      </c>
      <c r="AB95" s="18">
        <v>0.8</v>
      </c>
      <c r="AC95" s="18">
        <v>26.3</v>
      </c>
      <c r="AD95" s="18">
        <v>0.7</v>
      </c>
      <c r="AE95" s="33">
        <v>23.2</v>
      </c>
      <c r="AF95" s="33">
        <v>3.5</v>
      </c>
      <c r="AG95" s="18">
        <v>0.19632949371087</v>
      </c>
      <c r="AH95" s="18">
        <v>19.632949371087001</v>
      </c>
      <c r="AI95" s="18">
        <v>0.126691299414667</v>
      </c>
      <c r="AJ95" s="18">
        <v>0.68384590887713703</v>
      </c>
      <c r="AK95" s="18">
        <v>68.384590887713699</v>
      </c>
      <c r="AL95" s="18">
        <v>8.1202585873933503E-2</v>
      </c>
      <c r="AM95" s="18">
        <v>0.119824597411994</v>
      </c>
      <c r="AN95" s="18">
        <v>11.982459741199399</v>
      </c>
      <c r="AO95" s="18">
        <v>8.4679157225992993E-2</v>
      </c>
      <c r="AP95" s="14">
        <v>0.77694276262027284</v>
      </c>
      <c r="AQ95" s="14">
        <v>0.22305723737972716</v>
      </c>
      <c r="AR95" s="14">
        <v>1.7865983927689169</v>
      </c>
      <c r="AS95" s="14">
        <v>6.222997770781947</v>
      </c>
      <c r="AT95" s="14">
        <v>8.0095961635508637</v>
      </c>
      <c r="AU95" s="14">
        <v>88.017540258800707</v>
      </c>
      <c r="AW95" s="21"/>
      <c r="AX95" s="21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Q95" s="24"/>
      <c r="DR95" s="24"/>
      <c r="DS95" s="24"/>
      <c r="DT95" s="24"/>
      <c r="DU95" s="24"/>
      <c r="DV95" s="24"/>
      <c r="EF95" s="22">
        <v>0.48</v>
      </c>
      <c r="EG95" s="22">
        <v>0.85</v>
      </c>
      <c r="EH95" s="22">
        <v>0.33</v>
      </c>
      <c r="EI95" s="22">
        <v>1.03</v>
      </c>
      <c r="EJ95" s="22">
        <v>1.41</v>
      </c>
      <c r="EK95" s="22">
        <v>0.28999999999999998</v>
      </c>
      <c r="EL95" s="22">
        <v>4.3900000000000006</v>
      </c>
      <c r="EM95" s="22">
        <v>2.73</v>
      </c>
      <c r="EN95" s="22">
        <v>2.4900000000000002</v>
      </c>
      <c r="EO95" s="22">
        <v>1.4</v>
      </c>
      <c r="EP95" s="22">
        <v>0.88</v>
      </c>
      <c r="EQ95" s="22">
        <v>4.7700000000000005</v>
      </c>
      <c r="ER95" s="22">
        <v>1.92</v>
      </c>
      <c r="ES95" s="22">
        <v>0.68</v>
      </c>
      <c r="ET95" s="22">
        <v>0.71</v>
      </c>
      <c r="EU95" s="22">
        <v>3.31</v>
      </c>
      <c r="EV95" s="22">
        <v>0.56000000000000005</v>
      </c>
      <c r="EW95" s="22">
        <v>1.31</v>
      </c>
      <c r="EX95" s="22">
        <v>1.87</v>
      </c>
      <c r="EY95" s="22">
        <v>9.9499999999999993</v>
      </c>
      <c r="EZ95" s="22">
        <v>0.17819706498951779</v>
      </c>
      <c r="FA95" s="22">
        <v>0.56224899598393563</v>
      </c>
      <c r="FB95" s="22">
        <v>0.35416666666666669</v>
      </c>
      <c r="FC95" s="22">
        <v>4.5075654161138923</v>
      </c>
      <c r="FD95" s="21">
        <v>0.10679972267879105</v>
      </c>
      <c r="FE95" s="53">
        <v>0</v>
      </c>
      <c r="FF95" s="53">
        <v>0</v>
      </c>
      <c r="FG95" s="21">
        <v>0.24008507515778918</v>
      </c>
      <c r="FH95" s="21">
        <v>0.66332650006928928</v>
      </c>
      <c r="FI95" s="21">
        <v>0.66525273449674138</v>
      </c>
      <c r="FJ95" s="21">
        <v>0.10434651198493551</v>
      </c>
      <c r="FK95" s="21">
        <v>0.42758947790169033</v>
      </c>
      <c r="FL95" s="25">
        <v>2.2074000222892369</v>
      </c>
      <c r="FM95" s="69" t="s">
        <v>265</v>
      </c>
      <c r="FN95" s="70" t="s">
        <v>402</v>
      </c>
      <c r="FO95" s="70" t="s">
        <v>402</v>
      </c>
      <c r="FP95" s="70" t="s">
        <v>403</v>
      </c>
      <c r="FQ95" s="70" t="s">
        <v>392</v>
      </c>
      <c r="FS95" s="45"/>
    </row>
    <row r="96" spans="1:175" s="44" customFormat="1" ht="12.75" customHeight="1" x14ac:dyDescent="0.25">
      <c r="A96" s="7" t="s">
        <v>266</v>
      </c>
      <c r="B96" s="28" t="s">
        <v>6</v>
      </c>
      <c r="C96" s="28" t="s">
        <v>85</v>
      </c>
      <c r="D96" s="28">
        <v>2008</v>
      </c>
      <c r="E96" s="28" t="s">
        <v>286</v>
      </c>
      <c r="F96" s="28"/>
      <c r="G96" s="18">
        <v>73.048000000000002</v>
      </c>
      <c r="H96" s="18">
        <v>142.667</v>
      </c>
      <c r="I96" s="19">
        <v>1</v>
      </c>
      <c r="J96" s="19">
        <v>15</v>
      </c>
      <c r="K96" s="16">
        <v>37.2634970696</v>
      </c>
      <c r="L96" s="17">
        <v>470.95746600000001</v>
      </c>
      <c r="M96" s="17">
        <v>772.57018300000004</v>
      </c>
      <c r="N96" s="18">
        <v>0.77</v>
      </c>
      <c r="O96" s="18">
        <v>8.4999999999999992E-2</v>
      </c>
      <c r="P96" s="18">
        <v>9.0588235294117663</v>
      </c>
      <c r="Q96" s="18">
        <v>12.860688648254026</v>
      </c>
      <c r="R96" s="19">
        <v>-27.4</v>
      </c>
      <c r="S96" s="31">
        <v>-687.0138290334728</v>
      </c>
      <c r="T96" s="21" t="s">
        <v>124</v>
      </c>
      <c r="U96" s="18">
        <v>197.5</v>
      </c>
      <c r="V96" s="18">
        <v>148.30000000000001</v>
      </c>
      <c r="W96" s="18">
        <v>962</v>
      </c>
      <c r="X96" s="18">
        <v>61</v>
      </c>
      <c r="Y96" s="33">
        <v>3</v>
      </c>
      <c r="Z96" s="33">
        <v>55</v>
      </c>
      <c r="AA96" s="18">
        <v>26.4</v>
      </c>
      <c r="AB96" s="18">
        <v>0.8</v>
      </c>
      <c r="AC96" s="18">
        <v>26.3</v>
      </c>
      <c r="AD96" s="18">
        <v>0.7</v>
      </c>
      <c r="AE96" s="33">
        <v>23.2</v>
      </c>
      <c r="AF96" s="33">
        <v>3.5</v>
      </c>
      <c r="AG96" s="18">
        <v>0.19650496713920201</v>
      </c>
      <c r="AH96" s="18">
        <v>19.650496713920202</v>
      </c>
      <c r="AI96" s="18">
        <v>0.13765438227707399</v>
      </c>
      <c r="AJ96" s="18">
        <v>0.65931260464755403</v>
      </c>
      <c r="AK96" s="18">
        <v>65.931260464755397</v>
      </c>
      <c r="AL96" s="18">
        <v>8.3960054806426196E-2</v>
      </c>
      <c r="AM96" s="18">
        <v>0.14418242821324401</v>
      </c>
      <c r="AN96" s="18">
        <v>14.418242821324402</v>
      </c>
      <c r="AO96" s="18">
        <v>9.3675256384091493E-2</v>
      </c>
      <c r="AP96" s="18">
        <v>0.77038918851719362</v>
      </c>
      <c r="AQ96" s="18">
        <v>0.22961081148280638</v>
      </c>
      <c r="AR96" s="18">
        <v>1.5130882469718556</v>
      </c>
      <c r="AS96" s="18">
        <v>5.0767070557861658</v>
      </c>
      <c r="AT96" s="18">
        <v>6.5897953027580218</v>
      </c>
      <c r="AU96" s="18">
        <v>85.581757178675602</v>
      </c>
      <c r="AV96" s="21"/>
      <c r="AW96" s="21"/>
      <c r="AX96" s="21">
        <v>4.3417430156089849E-3</v>
      </c>
      <c r="AY96" s="21">
        <v>1.2485876959226649E-2</v>
      </c>
      <c r="AZ96" s="21">
        <v>1.1200355917545089E-2</v>
      </c>
      <c r="BA96" s="21">
        <v>1.0887374691123579E-2</v>
      </c>
      <c r="BB96" s="21">
        <v>2.8554562613051601E-2</v>
      </c>
      <c r="BC96" s="21">
        <v>2.3670421354092232E-2</v>
      </c>
      <c r="BD96" s="21">
        <v>6.5597649743696723E-2</v>
      </c>
      <c r="BE96" s="21">
        <v>5.0268971399571476E-2</v>
      </c>
      <c r="BF96" s="21">
        <v>0.12860043780755318</v>
      </c>
      <c r="BG96" s="21">
        <v>5.4569989400568973E-2</v>
      </c>
      <c r="BH96" s="21">
        <v>0.12964087109308969</v>
      </c>
      <c r="BI96" s="21">
        <v>4.5349023644341707E-2</v>
      </c>
      <c r="BJ96" s="21">
        <v>0.19364434575407583</v>
      </c>
      <c r="BK96" s="21">
        <v>3.5006363315606699E-2</v>
      </c>
      <c r="BL96" s="21">
        <v>0.1615273506114091</v>
      </c>
      <c r="BM96" s="21">
        <v>1.8271041992449267E-2</v>
      </c>
      <c r="BN96" s="21">
        <v>0.16453716170383784</v>
      </c>
      <c r="BO96" s="21">
        <v>9.6545557018473133E-3</v>
      </c>
      <c r="BP96" s="21">
        <v>6.626864186962228E-2</v>
      </c>
      <c r="BQ96" s="21">
        <v>1.1578717283329662E-2</v>
      </c>
      <c r="BR96" s="21">
        <v>1.9232288191505655E-2</v>
      </c>
      <c r="BS96" s="25">
        <v>3.8174841741674855E-2</v>
      </c>
      <c r="BT96" s="25">
        <v>2.6584531781828086E-2</v>
      </c>
      <c r="BU96" s="21">
        <v>0.17955720960845792</v>
      </c>
      <c r="BV96" s="21">
        <v>5.5824481575075718E-2</v>
      </c>
      <c r="BW96" s="21">
        <v>0.26689929314304783</v>
      </c>
      <c r="BX96" s="21">
        <v>6.2914953482778549E-2</v>
      </c>
      <c r="BY96" s="21">
        <v>5.5929124429196744E-2</v>
      </c>
      <c r="BZ96" s="51">
        <v>0</v>
      </c>
      <c r="CA96" s="21">
        <v>4.7723513463395852E-2</v>
      </c>
      <c r="CB96" s="21">
        <v>9.4709585221785256E-2</v>
      </c>
      <c r="CC96" s="21">
        <v>6.4894444675581767E-2</v>
      </c>
      <c r="CD96" s="21">
        <v>0.23228655612904106</v>
      </c>
      <c r="CE96" s="21">
        <v>0.14586873472419057</v>
      </c>
      <c r="CF96" s="21">
        <v>0.34268704310466486</v>
      </c>
      <c r="CG96" s="21">
        <v>0.13849685064434908</v>
      </c>
      <c r="CH96" s="21">
        <v>0.33984652141578614</v>
      </c>
      <c r="CI96" s="21">
        <v>0.12677203260561079</v>
      </c>
      <c r="CJ96" s="21">
        <v>0.3684119872237509</v>
      </c>
      <c r="CK96" s="21">
        <v>0.11750133444423522</v>
      </c>
      <c r="CL96" s="21">
        <v>0.302665733004017</v>
      </c>
      <c r="CM96" s="21">
        <v>0.17816713975692883</v>
      </c>
      <c r="CN96" s="21">
        <v>0.21872407008442243</v>
      </c>
      <c r="CO96" s="21">
        <v>3.7299210569604058E-2</v>
      </c>
      <c r="CP96" s="21">
        <v>2.1015624258137387E-2</v>
      </c>
      <c r="CQ96" s="21">
        <v>6.8226731491660836E-2</v>
      </c>
      <c r="CR96" s="21">
        <v>3.6329691723121095E-2</v>
      </c>
      <c r="CS96" s="21">
        <v>5.035227229212412E-2</v>
      </c>
      <c r="CT96" s="21">
        <v>5.0694220992881699E-2</v>
      </c>
      <c r="CU96" s="21">
        <v>0.41189567274306443</v>
      </c>
      <c r="CV96" s="21">
        <v>0.23262813122598555</v>
      </c>
      <c r="CW96" s="21">
        <v>0.89752502768742337</v>
      </c>
      <c r="CX96" s="21">
        <v>0.27286158471240268</v>
      </c>
      <c r="CY96" s="21">
        <v>0.57883689358511758</v>
      </c>
      <c r="CZ96" s="21">
        <v>0.17064050333747702</v>
      </c>
      <c r="DA96" s="21">
        <v>0.75826291687627256</v>
      </c>
      <c r="DB96" s="21">
        <v>0.1317747753568024</v>
      </c>
      <c r="DC96" s="21">
        <v>0.61606110066562558</v>
      </c>
      <c r="DD96" s="21">
        <v>5.270551417750402E-2</v>
      </c>
      <c r="DE96" s="21">
        <v>0.19751951687096522</v>
      </c>
      <c r="DF96" s="21">
        <v>3.7756524816540404E-2</v>
      </c>
      <c r="DG96" s="21">
        <v>9.4010740986802718E-2</v>
      </c>
      <c r="DH96" s="21">
        <v>1.397004190339517E-2</v>
      </c>
      <c r="DI96" s="21">
        <v>0.8238993556862797</v>
      </c>
      <c r="DJ96" s="21">
        <v>1.7363815024424138</v>
      </c>
      <c r="DK96" s="21">
        <v>2.6375684866731075</v>
      </c>
      <c r="DL96" s="21">
        <v>2.1075165194128207</v>
      </c>
      <c r="DM96" s="21">
        <v>3.2013236428326906</v>
      </c>
      <c r="DN96" s="21">
        <v>5.1823905712281526</v>
      </c>
      <c r="DO96" s="21">
        <v>2.486841451754874</v>
      </c>
      <c r="DP96" s="21">
        <v>4.4445049573154112</v>
      </c>
      <c r="DQ96" s="24">
        <v>4.8020208334640983E-2</v>
      </c>
      <c r="DR96" s="24">
        <v>2.4563896143468641E-2</v>
      </c>
      <c r="DS96" s="24">
        <v>2.5755869076561105E-2</v>
      </c>
      <c r="DT96" s="24">
        <v>0.26578210508860078</v>
      </c>
      <c r="DU96" s="24">
        <v>0.10147927562635956</v>
      </c>
      <c r="DV96" s="24">
        <v>0.33955818249980285</v>
      </c>
      <c r="DW96" s="24">
        <v>0.12604317176982821</v>
      </c>
      <c r="DX96" s="24">
        <v>0.5115324775829565</v>
      </c>
      <c r="DY96" s="24">
        <v>3.9400447068862392</v>
      </c>
      <c r="DZ96" s="24">
        <v>0.38181380041568469</v>
      </c>
      <c r="EA96" s="24">
        <v>0.34808252995841144</v>
      </c>
      <c r="EB96" s="24">
        <v>5.828407074628892E-2</v>
      </c>
      <c r="EC96" s="24">
        <v>3.1260940913234912E-2</v>
      </c>
      <c r="ED96" s="24">
        <v>0.32259049998553946</v>
      </c>
      <c r="EE96" s="24">
        <v>0.41213551164506329</v>
      </c>
      <c r="EF96" s="21">
        <v>0.55000000000000004</v>
      </c>
      <c r="EG96" s="21">
        <v>0.91</v>
      </c>
      <c r="EH96" s="21">
        <v>0.32</v>
      </c>
      <c r="EI96" s="21">
        <v>1.21</v>
      </c>
      <c r="EJ96" s="21">
        <v>1.73</v>
      </c>
      <c r="EK96" s="21">
        <v>0.33</v>
      </c>
      <c r="EL96" s="21">
        <v>5.0500000000000007</v>
      </c>
      <c r="EM96" s="21">
        <v>3.27</v>
      </c>
      <c r="EN96" s="21">
        <v>3.65</v>
      </c>
      <c r="EO96" s="21">
        <v>1.87</v>
      </c>
      <c r="EP96" s="21">
        <v>1.19</v>
      </c>
      <c r="EQ96" s="21">
        <v>6.7099999999999991</v>
      </c>
      <c r="ER96" s="21">
        <v>2.82</v>
      </c>
      <c r="ES96" s="21">
        <v>0.89</v>
      </c>
      <c r="ET96" s="21">
        <v>0.94</v>
      </c>
      <c r="EU96" s="21">
        <v>4.6500000000000004</v>
      </c>
      <c r="EV96" s="21">
        <v>0.78</v>
      </c>
      <c r="EW96" s="21">
        <v>1.82</v>
      </c>
      <c r="EX96" s="21">
        <v>2.6</v>
      </c>
      <c r="EY96" s="21">
        <v>13.959999999999999</v>
      </c>
      <c r="EZ96" s="21">
        <v>0.13561847988077499</v>
      </c>
      <c r="FA96" s="21">
        <v>0.51232876712328768</v>
      </c>
      <c r="FB96" s="21">
        <v>0.31560283687943264</v>
      </c>
      <c r="FC96" s="21">
        <v>5.4652111963594816</v>
      </c>
      <c r="FD96" s="21">
        <v>0.14204657347019867</v>
      </c>
      <c r="FE96" s="53">
        <v>0</v>
      </c>
      <c r="FF96" s="53">
        <v>0</v>
      </c>
      <c r="FG96" s="21">
        <v>0.26214780156936962</v>
      </c>
      <c r="FH96" s="21">
        <v>0.84732724814959881</v>
      </c>
      <c r="FI96" s="21">
        <v>0.75139612480959517</v>
      </c>
      <c r="FJ96" s="21">
        <v>0.10762360485340006</v>
      </c>
      <c r="FK96" s="21">
        <v>0.44379726251536777</v>
      </c>
      <c r="FL96" s="25">
        <v>2.5543386153675298</v>
      </c>
      <c r="FM96" s="69" t="s">
        <v>266</v>
      </c>
      <c r="FN96" s="70" t="s">
        <v>402</v>
      </c>
      <c r="FO96" s="70" t="s">
        <v>402</v>
      </c>
      <c r="FP96" s="70" t="s">
        <v>403</v>
      </c>
      <c r="FQ96" s="70" t="s">
        <v>392</v>
      </c>
      <c r="FR96" s="70" t="s">
        <v>392</v>
      </c>
      <c r="FS96" s="45"/>
    </row>
    <row r="97" spans="1:175" ht="12.75" customHeight="1" x14ac:dyDescent="0.25">
      <c r="A97" s="7" t="s">
        <v>267</v>
      </c>
      <c r="B97" s="28" t="s">
        <v>6</v>
      </c>
      <c r="C97" s="13" t="s">
        <v>85</v>
      </c>
      <c r="D97" s="28">
        <v>2008</v>
      </c>
      <c r="E97" s="13" t="s">
        <v>286</v>
      </c>
      <c r="F97" s="28"/>
      <c r="G97" s="18">
        <v>73.143000000000001</v>
      </c>
      <c r="H97" s="18">
        <v>142.667</v>
      </c>
      <c r="I97" s="15">
        <v>1</v>
      </c>
      <c r="J97" s="15">
        <v>10</v>
      </c>
      <c r="K97" s="16">
        <v>47.863453482200001</v>
      </c>
      <c r="L97" s="17">
        <v>472.50164100000001</v>
      </c>
      <c r="M97" s="17">
        <v>776.49180799999999</v>
      </c>
      <c r="N97" s="14">
        <v>1.02</v>
      </c>
      <c r="O97" s="14">
        <v>0.11399999999999999</v>
      </c>
      <c r="P97" s="14">
        <v>8.9473684210526319</v>
      </c>
      <c r="Q97" s="18">
        <v>17.300925204012636</v>
      </c>
      <c r="R97" s="19">
        <v>-27.3</v>
      </c>
      <c r="S97" s="20">
        <v>-748.34357308974847</v>
      </c>
      <c r="T97" s="22" t="s">
        <v>136</v>
      </c>
      <c r="U97" s="18">
        <v>197.5</v>
      </c>
      <c r="V97" s="18">
        <v>148.30000000000001</v>
      </c>
      <c r="W97" s="18">
        <v>962</v>
      </c>
      <c r="X97" s="18">
        <v>61</v>
      </c>
      <c r="Y97" s="33">
        <v>3</v>
      </c>
      <c r="Z97" s="33">
        <v>55</v>
      </c>
      <c r="AA97" s="18">
        <v>26.4</v>
      </c>
      <c r="AB97" s="18">
        <v>0.8</v>
      </c>
      <c r="AC97" s="18">
        <v>26.3</v>
      </c>
      <c r="AD97" s="18">
        <v>0.7</v>
      </c>
      <c r="AE97" s="33">
        <v>23.2</v>
      </c>
      <c r="AF97" s="33">
        <v>3.5</v>
      </c>
      <c r="AG97" s="18">
        <v>0.160343427557956</v>
      </c>
      <c r="AH97" s="18">
        <v>16.034342755795599</v>
      </c>
      <c r="AI97" s="18">
        <v>0.10849303077642</v>
      </c>
      <c r="AJ97" s="18">
        <v>0.73444953496041099</v>
      </c>
      <c r="AK97" s="18">
        <v>73.444953496041094</v>
      </c>
      <c r="AL97" s="18">
        <v>7.5098271143092005E-2</v>
      </c>
      <c r="AM97" s="18">
        <v>0.105207037481634</v>
      </c>
      <c r="AN97" s="18">
        <v>10.520703748163401</v>
      </c>
      <c r="AO97" s="18">
        <v>7.4210444330693695E-2</v>
      </c>
      <c r="AP97" s="14">
        <v>0.82080387947321976</v>
      </c>
      <c r="AQ97" s="14">
        <v>0.17919612052678024</v>
      </c>
      <c r="AR97" s="14">
        <v>1.6355029610911511</v>
      </c>
      <c r="AS97" s="14">
        <v>7.4913852565961916</v>
      </c>
      <c r="AT97" s="14">
        <v>9.1268882176873429</v>
      </c>
      <c r="AU97" s="14">
        <v>89.479296251836701</v>
      </c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Q97" s="24"/>
      <c r="DR97" s="24"/>
      <c r="DS97" s="24"/>
      <c r="DT97" s="24"/>
      <c r="DU97" s="24"/>
      <c r="DV97" s="24"/>
      <c r="EF97" s="22">
        <v>0.56000000000000005</v>
      </c>
      <c r="EG97" s="22">
        <v>0.84</v>
      </c>
      <c r="EH97" s="22">
        <v>0.37</v>
      </c>
      <c r="EI97" s="22">
        <v>1.42</v>
      </c>
      <c r="EJ97" s="22">
        <v>1.86</v>
      </c>
      <c r="EK97" s="22">
        <v>0.39</v>
      </c>
      <c r="EL97" s="22">
        <v>5.4399999999999995</v>
      </c>
      <c r="EM97" s="22">
        <v>3.6700000000000004</v>
      </c>
      <c r="EN97" s="22">
        <v>4.87</v>
      </c>
      <c r="EO97" s="22">
        <v>2.25</v>
      </c>
      <c r="EP97" s="22">
        <v>1.68</v>
      </c>
      <c r="EQ97" s="22">
        <v>8.8000000000000007</v>
      </c>
      <c r="ER97" s="22">
        <v>4.21</v>
      </c>
      <c r="ES97" s="22">
        <v>1.38</v>
      </c>
      <c r="ET97" s="22">
        <v>1.59</v>
      </c>
      <c r="EU97" s="22">
        <v>7.18</v>
      </c>
      <c r="EV97" s="22">
        <v>0.81</v>
      </c>
      <c r="EW97" s="22">
        <v>2.1</v>
      </c>
      <c r="EX97" s="22">
        <v>2.91</v>
      </c>
      <c r="EY97" s="22">
        <v>18.89</v>
      </c>
      <c r="EZ97" s="22">
        <v>9.5454545454545445E-2</v>
      </c>
      <c r="FA97" s="22">
        <v>0.46201232032854206</v>
      </c>
      <c r="FB97" s="22">
        <v>0.32779097387173395</v>
      </c>
      <c r="FC97" s="22">
        <v>7.9022638793227484</v>
      </c>
      <c r="FD97" s="21">
        <v>0.13904413054867862</v>
      </c>
      <c r="FE97" s="53">
        <v>0</v>
      </c>
      <c r="FF97" s="53">
        <v>0</v>
      </c>
      <c r="FG97" s="21">
        <v>0.27145422250125356</v>
      </c>
      <c r="FH97" s="21">
        <v>0.59943180311853617</v>
      </c>
      <c r="FI97" s="21">
        <v>0.77023400064414327</v>
      </c>
      <c r="FJ97" s="21">
        <v>0.12348560952635509</v>
      </c>
      <c r="FK97" s="21">
        <v>0.48680444886738999</v>
      </c>
      <c r="FL97" s="25">
        <v>2.3904542152063568</v>
      </c>
      <c r="FM97" s="69" t="s">
        <v>267</v>
      </c>
      <c r="FN97" s="70" t="s">
        <v>402</v>
      </c>
      <c r="FO97" s="70" t="s">
        <v>402</v>
      </c>
      <c r="FP97" s="70" t="s">
        <v>403</v>
      </c>
      <c r="FQ97" s="70" t="s">
        <v>392</v>
      </c>
      <c r="FS97" s="45"/>
    </row>
    <row r="98" spans="1:175" ht="12.75" customHeight="1" x14ac:dyDescent="0.25">
      <c r="A98" s="7" t="s">
        <v>268</v>
      </c>
      <c r="B98" s="28" t="s">
        <v>6</v>
      </c>
      <c r="C98" s="13" t="s">
        <v>85</v>
      </c>
      <c r="D98" s="28">
        <v>2008</v>
      </c>
      <c r="E98" s="13" t="s">
        <v>286</v>
      </c>
      <c r="F98" s="28"/>
      <c r="G98" s="18">
        <v>72.459999999999994</v>
      </c>
      <c r="H98" s="18">
        <v>150.596</v>
      </c>
      <c r="I98" s="15">
        <v>1</v>
      </c>
      <c r="J98" s="15">
        <v>16</v>
      </c>
      <c r="K98" s="16">
        <v>48.372384931299997</v>
      </c>
      <c r="L98" s="17">
        <v>734.54107099999999</v>
      </c>
      <c r="M98" s="17">
        <v>508.64807400000001</v>
      </c>
      <c r="N98" s="14">
        <v>0.86999999999999988</v>
      </c>
      <c r="O98" s="14">
        <v>0.10300000000000001</v>
      </c>
      <c r="P98" s="14">
        <v>8.4466019417475717</v>
      </c>
      <c r="Q98" s="35">
        <v>30.524799999999999</v>
      </c>
      <c r="R98" s="19">
        <v>-27.4</v>
      </c>
      <c r="S98" s="20">
        <v>-740.7254264826397</v>
      </c>
      <c r="T98" s="22" t="s">
        <v>135</v>
      </c>
      <c r="U98" s="18">
        <v>197.5</v>
      </c>
      <c r="V98" s="18">
        <v>148.30000000000001</v>
      </c>
      <c r="W98" s="18">
        <v>962</v>
      </c>
      <c r="X98" s="18">
        <v>61</v>
      </c>
      <c r="Y98" s="33">
        <v>3</v>
      </c>
      <c r="Z98" s="33">
        <v>55</v>
      </c>
      <c r="AA98" s="18">
        <v>26.4</v>
      </c>
      <c r="AB98" s="18">
        <v>0.8</v>
      </c>
      <c r="AC98" s="18">
        <v>26.3</v>
      </c>
      <c r="AD98" s="18">
        <v>0.7</v>
      </c>
      <c r="AE98" s="33">
        <v>23.2</v>
      </c>
      <c r="AF98" s="33">
        <v>3.5</v>
      </c>
      <c r="AG98" s="18">
        <v>0.159939661533089</v>
      </c>
      <c r="AH98" s="18">
        <v>15.9939661533089</v>
      </c>
      <c r="AI98" s="18">
        <v>0.111306880735015</v>
      </c>
      <c r="AJ98" s="18">
        <v>0.72660320181438798</v>
      </c>
      <c r="AK98" s="18">
        <v>72.660320181438792</v>
      </c>
      <c r="AL98" s="18">
        <v>7.5385529149971098E-2</v>
      </c>
      <c r="AM98" s="18">
        <v>0.11345713665252501</v>
      </c>
      <c r="AN98" s="18">
        <v>11.3457136652525</v>
      </c>
      <c r="AO98" s="18">
        <v>7.7921088126751303E-2</v>
      </c>
      <c r="AP98" s="14">
        <v>0.81959173307292044</v>
      </c>
      <c r="AQ98" s="14">
        <v>0.18040826692707956</v>
      </c>
      <c r="AR98" s="14">
        <v>1.3914750553378743</v>
      </c>
      <c r="AS98" s="14">
        <v>6.3214478557851752</v>
      </c>
      <c r="AT98" s="14">
        <v>7.7129229111230497</v>
      </c>
      <c r="AU98" s="14">
        <v>88.654286334747709</v>
      </c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Q98" s="24"/>
      <c r="DR98" s="24"/>
      <c r="DS98" s="24"/>
      <c r="DT98" s="24"/>
      <c r="DU98" s="24"/>
      <c r="DV98" s="24"/>
      <c r="EF98" s="22">
        <v>0.96</v>
      </c>
      <c r="EG98" s="22">
        <v>1.1000000000000001</v>
      </c>
      <c r="EH98" s="22">
        <v>2.63</v>
      </c>
      <c r="EI98" s="22">
        <v>1.64</v>
      </c>
      <c r="EJ98" s="22">
        <v>0.55000000000000004</v>
      </c>
      <c r="EK98" s="22">
        <v>0.28000000000000003</v>
      </c>
      <c r="EL98" s="22">
        <v>7.1599999999999993</v>
      </c>
      <c r="EM98" s="22">
        <v>2.4699999999999998</v>
      </c>
      <c r="EN98" s="22">
        <v>2.12</v>
      </c>
      <c r="EO98" s="22">
        <v>0.98</v>
      </c>
      <c r="EP98" s="22">
        <v>0.72</v>
      </c>
      <c r="EQ98" s="22">
        <v>3.8200000000000003</v>
      </c>
      <c r="ER98" s="22">
        <v>0.94</v>
      </c>
      <c r="ES98" s="22">
        <v>0.26</v>
      </c>
      <c r="ET98" s="22">
        <v>0.36</v>
      </c>
      <c r="EU98" s="22">
        <v>1.56</v>
      </c>
      <c r="EV98" s="22">
        <v>0.02</v>
      </c>
      <c r="EW98" s="22">
        <v>0.09</v>
      </c>
      <c r="EX98" s="22">
        <v>0.11</v>
      </c>
      <c r="EY98" s="22">
        <v>5.4900000000000011</v>
      </c>
      <c r="EZ98" s="22">
        <v>0.2879581151832461</v>
      </c>
      <c r="FA98" s="22">
        <v>0.46226415094339618</v>
      </c>
      <c r="FB98" s="22">
        <v>0.27659574468085107</v>
      </c>
      <c r="FC98" s="22">
        <v>7.1086793225225593</v>
      </c>
      <c r="FD98" s="25">
        <v>8.9298092011633023E-2</v>
      </c>
      <c r="FE98" s="25">
        <v>3.5305638169297895E-2</v>
      </c>
      <c r="FF98" s="53">
        <v>5.0481253530552002E-3</v>
      </c>
      <c r="FG98" s="25">
        <v>5.8730738802302479E-2</v>
      </c>
      <c r="FH98" s="25">
        <v>0.23962659736335928</v>
      </c>
      <c r="FI98" s="25">
        <v>0.21280820351205737</v>
      </c>
      <c r="FJ98" s="25">
        <v>2.8672452507939317E-2</v>
      </c>
      <c r="FK98" s="25">
        <v>0.10280550433062056</v>
      </c>
      <c r="FL98" s="25">
        <v>0.77229535205026523</v>
      </c>
      <c r="FM98" s="69" t="s">
        <v>268</v>
      </c>
      <c r="FN98" s="70" t="s">
        <v>402</v>
      </c>
      <c r="FO98" s="70" t="s">
        <v>402</v>
      </c>
      <c r="FP98" s="70" t="s">
        <v>402</v>
      </c>
      <c r="FQ98" s="70" t="s">
        <v>427</v>
      </c>
      <c r="FS98" s="45"/>
    </row>
    <row r="99" spans="1:175" s="48" customFormat="1" ht="12.75" customHeight="1" x14ac:dyDescent="0.25">
      <c r="A99" s="7" t="s">
        <v>269</v>
      </c>
      <c r="B99" s="28" t="s">
        <v>6</v>
      </c>
      <c r="C99" s="28" t="s">
        <v>85</v>
      </c>
      <c r="D99" s="28">
        <v>2008</v>
      </c>
      <c r="E99" s="28" t="s">
        <v>286</v>
      </c>
      <c r="F99" s="28"/>
      <c r="G99" s="18">
        <v>72.650000000000006</v>
      </c>
      <c r="H99" s="18">
        <v>154.19</v>
      </c>
      <c r="I99" s="19">
        <v>1</v>
      </c>
      <c r="J99" s="19">
        <v>28</v>
      </c>
      <c r="K99" s="16">
        <v>161.691867589</v>
      </c>
      <c r="L99" s="17">
        <v>851.96985700000005</v>
      </c>
      <c r="M99" s="17">
        <v>434.06981000000002</v>
      </c>
      <c r="N99" s="18">
        <v>0.86999999999999988</v>
      </c>
      <c r="O99" s="18">
        <v>0.125</v>
      </c>
      <c r="P99" s="18">
        <v>6.9599999999999991</v>
      </c>
      <c r="Q99" s="18">
        <v>31.500399999999999</v>
      </c>
      <c r="R99" s="19">
        <v>-26.2</v>
      </c>
      <c r="S99" s="31">
        <v>-672.40642740950921</v>
      </c>
      <c r="T99" s="21" t="s">
        <v>118</v>
      </c>
      <c r="U99" s="18">
        <v>197.5</v>
      </c>
      <c r="V99" s="18">
        <v>148.30000000000001</v>
      </c>
      <c r="W99" s="18">
        <v>962</v>
      </c>
      <c r="X99" s="18">
        <v>61</v>
      </c>
      <c r="Y99" s="33">
        <v>3</v>
      </c>
      <c r="Z99" s="33">
        <v>55</v>
      </c>
      <c r="AA99" s="18">
        <v>26.4</v>
      </c>
      <c r="AB99" s="18">
        <v>0.8</v>
      </c>
      <c r="AC99" s="18">
        <v>26.3</v>
      </c>
      <c r="AD99" s="18">
        <v>0.7</v>
      </c>
      <c r="AE99" s="33">
        <v>23.2</v>
      </c>
      <c r="AF99" s="33">
        <v>3.5</v>
      </c>
      <c r="AG99" s="18">
        <v>0.24342985197668299</v>
      </c>
      <c r="AH99" s="18">
        <v>24.342985197668298</v>
      </c>
      <c r="AI99" s="18">
        <v>0.134307736540348</v>
      </c>
      <c r="AJ99" s="18">
        <v>0.63372049502476702</v>
      </c>
      <c r="AK99" s="18">
        <v>63.372049502476699</v>
      </c>
      <c r="AL99" s="18">
        <v>8.5423210629348101E-2</v>
      </c>
      <c r="AM99" s="18">
        <v>0.122849652998548</v>
      </c>
      <c r="AN99" s="18">
        <v>12.2849652998548</v>
      </c>
      <c r="AO99" s="18">
        <v>8.5046863672102402E-2</v>
      </c>
      <c r="AP99" s="18">
        <v>0.72247647987730823</v>
      </c>
      <c r="AQ99" s="18">
        <v>0.27752352012269177</v>
      </c>
      <c r="AR99" s="18">
        <v>2.1178397121971417</v>
      </c>
      <c r="AS99" s="18">
        <v>5.5133683067154724</v>
      </c>
      <c r="AT99" s="18">
        <v>7.6312080189126146</v>
      </c>
      <c r="AU99" s="18">
        <v>87.715034700144997</v>
      </c>
      <c r="AV99" s="21"/>
      <c r="AW99" s="21"/>
      <c r="AX99" s="21">
        <v>7.3942730832361079E-3</v>
      </c>
      <c r="AY99" s="21">
        <v>1.0162929288080498E-2</v>
      </c>
      <c r="AZ99" s="21">
        <v>1.4762960198614783E-2</v>
      </c>
      <c r="BA99" s="21">
        <v>1.8613062716559915E-2</v>
      </c>
      <c r="BB99" s="21">
        <v>3.781656504086834E-2</v>
      </c>
      <c r="BC99" s="21">
        <v>4.0472825535699967E-2</v>
      </c>
      <c r="BD99" s="21">
        <v>0.11516087306384544</v>
      </c>
      <c r="BE99" s="21">
        <v>0.10720816175081344</v>
      </c>
      <c r="BF99" s="21">
        <v>0.22846298946790172</v>
      </c>
      <c r="BG99" s="21">
        <v>0.11790980899688587</v>
      </c>
      <c r="BH99" s="21">
        <v>0.26515537055847227</v>
      </c>
      <c r="BI99" s="21">
        <v>0.10543839249496217</v>
      </c>
      <c r="BJ99" s="21">
        <v>0.38811419268899811</v>
      </c>
      <c r="BK99" s="21">
        <v>8.6395880583146581E-2</v>
      </c>
      <c r="BL99" s="21">
        <v>0.36385427493500244</v>
      </c>
      <c r="BM99" s="21">
        <v>3.8170001896231348E-2</v>
      </c>
      <c r="BN99" s="21">
        <v>0.36573949459153138</v>
      </c>
      <c r="BO99" s="21">
        <v>3.2670822402317709E-2</v>
      </c>
      <c r="BP99" s="21">
        <v>0.13275659055880726</v>
      </c>
      <c r="BQ99" s="21">
        <v>2.4792004667294042E-2</v>
      </c>
      <c r="BR99" s="21">
        <v>4.1255450544971602E-2</v>
      </c>
      <c r="BS99" s="25">
        <v>0.1361623547497802</v>
      </c>
      <c r="BT99" s="25">
        <v>8.7016646337862325E-2</v>
      </c>
      <c r="BU99" s="21">
        <v>0.59245761243895556</v>
      </c>
      <c r="BV99" s="21">
        <v>0.19477445786195807</v>
      </c>
      <c r="BW99" s="21">
        <v>0.45105585235861467</v>
      </c>
      <c r="BX99" s="21">
        <v>0.76828960757447862</v>
      </c>
      <c r="BY99" s="21">
        <v>0.13662301609347174</v>
      </c>
      <c r="BZ99" s="21">
        <v>0.23688988438145539</v>
      </c>
      <c r="CA99" s="21">
        <v>0.10926602573716028</v>
      </c>
      <c r="CB99" s="21">
        <v>0.18558659598133431</v>
      </c>
      <c r="CC99" s="21">
        <v>0.12171346206466338</v>
      </c>
      <c r="CD99" s="21">
        <v>0.31789948840955101</v>
      </c>
      <c r="CE99" s="21">
        <v>0.23186243053590427</v>
      </c>
      <c r="CF99" s="21">
        <v>0.48137826784051985</v>
      </c>
      <c r="CG99" s="21">
        <v>0.22754930471521809</v>
      </c>
      <c r="CH99" s="21">
        <v>0.51001612341687719</v>
      </c>
      <c r="CI99" s="21">
        <v>0.21664371960236051</v>
      </c>
      <c r="CJ99" s="21">
        <v>0.35787776034943986</v>
      </c>
      <c r="CK99" s="21">
        <v>0.1854694275790266</v>
      </c>
      <c r="CL99" s="21">
        <v>0.74435491850222113</v>
      </c>
      <c r="CM99" s="21">
        <v>0.24591673136877168</v>
      </c>
      <c r="CN99" s="21">
        <v>0.35288207951490091</v>
      </c>
      <c r="CO99" s="21">
        <v>4.6421543094808226E-2</v>
      </c>
      <c r="CP99" s="21">
        <v>2.9672648445596531E-2</v>
      </c>
      <c r="CQ99" s="21">
        <v>8.2067763374214592E-2</v>
      </c>
      <c r="CR99" s="21" t="s">
        <v>432</v>
      </c>
      <c r="CS99" s="21">
        <v>4.3912040403802866E-2</v>
      </c>
      <c r="CT99" s="21">
        <v>4.1399443335387733E-2</v>
      </c>
      <c r="CU99" s="21">
        <v>0.1824806905620604</v>
      </c>
      <c r="CV99" s="21">
        <v>0.13849052229054096</v>
      </c>
      <c r="CW99" s="21">
        <v>0.39839477419201064</v>
      </c>
      <c r="CX99" s="21">
        <v>0.17452406619840624</v>
      </c>
      <c r="CY99" s="21">
        <v>0.32674015314885912</v>
      </c>
      <c r="CZ99" s="21">
        <v>0.14515859877549753</v>
      </c>
      <c r="DA99" s="21">
        <v>0.38975530995651148</v>
      </c>
      <c r="DB99" s="21">
        <v>8.7610004299591718E-2</v>
      </c>
      <c r="DC99" s="21">
        <v>0.2764110995139008</v>
      </c>
      <c r="DD99" s="21">
        <v>5.8020510451966156E-2</v>
      </c>
      <c r="DE99" s="21">
        <v>0.13529676216103284</v>
      </c>
      <c r="DF99" s="21">
        <v>5.2749586464062866E-2</v>
      </c>
      <c r="DG99" s="21">
        <v>8.3167232810604758E-2</v>
      </c>
      <c r="DH99" s="51">
        <v>0</v>
      </c>
      <c r="DI99" s="21">
        <v>1.7782950207094694</v>
      </c>
      <c r="DJ99" s="21">
        <v>2.723289522005663</v>
      </c>
      <c r="DK99" s="21">
        <v>1.5549092575820274</v>
      </c>
      <c r="DL99" s="21">
        <v>1.5314047952061285</v>
      </c>
      <c r="DM99" s="21">
        <v>0.87438205667453317</v>
      </c>
      <c r="DN99" s="21">
        <v>4.6273342612796284</v>
      </c>
      <c r="DO99" s="21">
        <v>2.4106375275441847</v>
      </c>
      <c r="DP99" s="21">
        <v>2.9322122215580322</v>
      </c>
      <c r="DQ99" s="21">
        <v>5.7528592057087852E-2</v>
      </c>
      <c r="DR99" s="21">
        <v>3.0410752274998547E-2</v>
      </c>
      <c r="DS99" s="21">
        <v>5.953806022633646E-2</v>
      </c>
      <c r="DT99" s="21">
        <v>0.16428810519498385</v>
      </c>
      <c r="DU99" s="21">
        <v>8.2112247291882864E-2</v>
      </c>
      <c r="DV99" s="24">
        <v>0.28135475747840816</v>
      </c>
      <c r="DW99" s="24">
        <v>0.11252299956688142</v>
      </c>
      <c r="DX99" s="24">
        <v>0.52861979039606566</v>
      </c>
      <c r="DY99" s="24">
        <v>1.3791555683831431</v>
      </c>
      <c r="DZ99" s="24">
        <v>0.49980640530505044</v>
      </c>
      <c r="EA99" s="24">
        <v>0.36685723108966489</v>
      </c>
      <c r="EB99" s="24">
        <v>3.2350420704735608E-2</v>
      </c>
      <c r="EC99" s="24">
        <v>3.3480417778250948E-2</v>
      </c>
      <c r="ED99" s="24">
        <v>9.2385179782733348E-2</v>
      </c>
      <c r="EE99" s="24">
        <v>0.1582160182657199</v>
      </c>
      <c r="EF99" s="21">
        <v>0.45</v>
      </c>
      <c r="EG99" s="21">
        <v>0.41</v>
      </c>
      <c r="EH99" s="21">
        <v>0.31</v>
      </c>
      <c r="EI99" s="21">
        <v>0.53</v>
      </c>
      <c r="EJ99" s="21">
        <v>0.72</v>
      </c>
      <c r="EK99" s="21">
        <v>0.11</v>
      </c>
      <c r="EL99" s="21">
        <v>2.5299999999999998</v>
      </c>
      <c r="EM99" s="21">
        <v>1.36</v>
      </c>
      <c r="EN99" s="21">
        <v>0.93</v>
      </c>
      <c r="EO99" s="21">
        <v>0.69</v>
      </c>
      <c r="EP99" s="21">
        <v>0.32</v>
      </c>
      <c r="EQ99" s="21">
        <v>1.9400000000000002</v>
      </c>
      <c r="ER99" s="21">
        <v>0.75</v>
      </c>
      <c r="ES99" s="21">
        <v>0.33</v>
      </c>
      <c r="ET99" s="21">
        <v>0.26</v>
      </c>
      <c r="EU99" s="21">
        <v>1.34</v>
      </c>
      <c r="EV99" s="21">
        <v>0.18</v>
      </c>
      <c r="EW99" s="21">
        <v>0.34</v>
      </c>
      <c r="EX99" s="21">
        <v>0.52</v>
      </c>
      <c r="EY99" s="21">
        <v>3.8000000000000003</v>
      </c>
      <c r="EZ99" s="21">
        <v>0.21134020618556698</v>
      </c>
      <c r="FA99" s="21">
        <v>0.74193548387096764</v>
      </c>
      <c r="FB99" s="21">
        <v>0.44</v>
      </c>
      <c r="FC99" s="21">
        <v>3.8220812998211713</v>
      </c>
      <c r="FD99" s="21">
        <v>4.2610464313642939E-2</v>
      </c>
      <c r="FE99" s="53">
        <v>0</v>
      </c>
      <c r="FF99" s="53">
        <v>0</v>
      </c>
      <c r="FG99" s="21">
        <v>0.11288821366177276</v>
      </c>
      <c r="FH99" s="21">
        <v>0.24933065845540681</v>
      </c>
      <c r="FI99" s="21">
        <v>0.30039592423131783</v>
      </c>
      <c r="FJ99" s="21">
        <v>5.6886656236845301E-2</v>
      </c>
      <c r="FK99" s="21">
        <v>0.23211078584095762</v>
      </c>
      <c r="FL99" s="25">
        <v>0.99422270273994329</v>
      </c>
      <c r="FM99" s="69" t="s">
        <v>269</v>
      </c>
      <c r="FN99" s="70" t="s">
        <v>402</v>
      </c>
      <c r="FO99" s="70" t="s">
        <v>402</v>
      </c>
      <c r="FP99" s="70" t="s">
        <v>402</v>
      </c>
      <c r="FQ99" s="70" t="s">
        <v>392</v>
      </c>
      <c r="FR99" s="70" t="s">
        <v>392</v>
      </c>
      <c r="FS99" s="45"/>
    </row>
    <row r="100" spans="1:175" s="44" customFormat="1" ht="12.6" customHeight="1" x14ac:dyDescent="0.25">
      <c r="A100" s="7" t="s">
        <v>270</v>
      </c>
      <c r="B100" s="28" t="s">
        <v>6</v>
      </c>
      <c r="C100" s="28" t="s">
        <v>85</v>
      </c>
      <c r="D100" s="28">
        <v>2008</v>
      </c>
      <c r="E100" s="28" t="s">
        <v>286</v>
      </c>
      <c r="F100" s="28"/>
      <c r="G100" s="18">
        <v>71.358000000000004</v>
      </c>
      <c r="H100" s="18">
        <v>152.15299999999999</v>
      </c>
      <c r="I100" s="19">
        <v>1</v>
      </c>
      <c r="J100" s="19">
        <v>9</v>
      </c>
      <c r="K100" s="16">
        <v>19.8237253739</v>
      </c>
      <c r="L100" s="19">
        <v>812.92380800000001</v>
      </c>
      <c r="M100" s="19">
        <v>397.852283</v>
      </c>
      <c r="N100" s="18">
        <v>1.35</v>
      </c>
      <c r="O100" s="18">
        <v>0.152</v>
      </c>
      <c r="P100" s="18">
        <v>8.8815789473684212</v>
      </c>
      <c r="Q100" s="35">
        <v>27.960100000000001</v>
      </c>
      <c r="R100" s="19">
        <v>-27.4</v>
      </c>
      <c r="S100" s="31">
        <v>-681.840010130363</v>
      </c>
      <c r="T100" s="21" t="s">
        <v>123</v>
      </c>
      <c r="U100" s="18">
        <v>197.5</v>
      </c>
      <c r="V100" s="18">
        <v>148.30000000000001</v>
      </c>
      <c r="W100" s="18">
        <v>962</v>
      </c>
      <c r="X100" s="18">
        <v>61</v>
      </c>
      <c r="Y100" s="33">
        <v>3</v>
      </c>
      <c r="Z100" s="33">
        <v>55</v>
      </c>
      <c r="AA100" s="18">
        <v>26.4</v>
      </c>
      <c r="AB100" s="18">
        <v>0.8</v>
      </c>
      <c r="AC100" s="18">
        <v>26.3</v>
      </c>
      <c r="AD100" s="18">
        <v>0.7</v>
      </c>
      <c r="AE100" s="33">
        <v>23.2</v>
      </c>
      <c r="AF100" s="33">
        <v>3.5</v>
      </c>
      <c r="AG100" s="18">
        <v>0.19878989013218001</v>
      </c>
      <c r="AH100" s="18">
        <v>19.878989013218</v>
      </c>
      <c r="AI100" s="18">
        <v>0.14096887939942801</v>
      </c>
      <c r="AJ100" s="18">
        <v>0.65379961032701694</v>
      </c>
      <c r="AK100" s="18">
        <v>65.379961032701701</v>
      </c>
      <c r="AL100" s="18">
        <v>8.5232380930168397E-2</v>
      </c>
      <c r="AM100" s="18">
        <v>0.14741049954080099</v>
      </c>
      <c r="AN100" s="18">
        <v>14.741049954080099</v>
      </c>
      <c r="AO100" s="18">
        <v>9.56018013225549E-2</v>
      </c>
      <c r="AP100" s="18">
        <v>0.76683985666594112</v>
      </c>
      <c r="AQ100" s="18">
        <v>0.23316014333405888</v>
      </c>
      <c r="AR100" s="18">
        <v>2.68366351678443</v>
      </c>
      <c r="AS100" s="18">
        <v>8.8262947394147293</v>
      </c>
      <c r="AT100" s="18">
        <v>11.509958256199159</v>
      </c>
      <c r="AU100" s="18">
        <v>85.25895004591969</v>
      </c>
      <c r="AV100" s="21"/>
      <c r="AW100" s="21"/>
      <c r="AX100" s="21">
        <v>1.6489734454378066E-3</v>
      </c>
      <c r="AY100" s="21">
        <v>1.1354460921722339E-2</v>
      </c>
      <c r="AZ100" s="21">
        <v>1.0291849729851692E-2</v>
      </c>
      <c r="BA100" s="21">
        <v>5.2085435094562722E-4</v>
      </c>
      <c r="BB100" s="21">
        <v>5.3941110657141243E-3</v>
      </c>
      <c r="BC100" s="21">
        <v>5.4835175993210488E-3</v>
      </c>
      <c r="BD100" s="21">
        <v>1.461601530874229E-2</v>
      </c>
      <c r="BE100" s="21">
        <v>1.3786439871364176E-2</v>
      </c>
      <c r="BF100" s="21">
        <v>3.3276594632343795E-2</v>
      </c>
      <c r="BG100" s="21">
        <v>1.6333617324588986E-2</v>
      </c>
      <c r="BH100" s="21">
        <v>4.0807841384327005E-2</v>
      </c>
      <c r="BI100" s="21">
        <v>1.442654368789587E-2</v>
      </c>
      <c r="BJ100" s="21">
        <v>5.7640372733558272E-2</v>
      </c>
      <c r="BK100" s="21">
        <v>1.1869340068447988E-2</v>
      </c>
      <c r="BL100" s="21">
        <v>5.6399827744839898E-2</v>
      </c>
      <c r="BM100" s="21">
        <v>6.8249119387200118E-3</v>
      </c>
      <c r="BN100" s="21">
        <v>6.0749615841269644E-2</v>
      </c>
      <c r="BO100" s="21">
        <v>4.0932327373925182E-3</v>
      </c>
      <c r="BP100" s="21">
        <v>2.8945676473599115E-2</v>
      </c>
      <c r="BQ100" s="21">
        <v>7.4526788433343684E-3</v>
      </c>
      <c r="BR100" s="21">
        <v>9.7170176016400482E-3</v>
      </c>
      <c r="BS100" s="25">
        <v>7.1313246897193927E-2</v>
      </c>
      <c r="BT100" s="25">
        <v>4.742771577008157E-2</v>
      </c>
      <c r="BU100" s="21">
        <v>6.9255838089570546E-2</v>
      </c>
      <c r="BV100" s="21">
        <v>2.6227109999778196E-2</v>
      </c>
      <c r="BW100" s="21">
        <v>8.9473810808846685E-2</v>
      </c>
      <c r="BX100" s="21">
        <v>1.8676831007291325E-2</v>
      </c>
      <c r="BY100" s="21">
        <v>1.6500973353938221E-2</v>
      </c>
      <c r="BZ100" s="21">
        <v>1.2193991874589668E-2</v>
      </c>
      <c r="CA100" s="21">
        <v>1.3507595513170403E-2</v>
      </c>
      <c r="CB100" s="21">
        <v>2.295493785769042E-2</v>
      </c>
      <c r="CC100" s="21">
        <v>1.5701634421026709E-2</v>
      </c>
      <c r="CD100" s="21">
        <v>4.8914950139449111E-2</v>
      </c>
      <c r="CE100" s="21">
        <v>3.1316954196410486E-2</v>
      </c>
      <c r="CF100" s="21">
        <v>7.1368450032148062E-2</v>
      </c>
      <c r="CG100" s="21">
        <v>2.9367457819684233E-2</v>
      </c>
      <c r="CH100" s="21">
        <v>7.3692186271187218E-2</v>
      </c>
      <c r="CI100" s="21">
        <v>2.8683951070579399E-2</v>
      </c>
      <c r="CJ100" s="21">
        <v>8.0491732515444031E-2</v>
      </c>
      <c r="CK100" s="21">
        <v>3.3221512896786203E-2</v>
      </c>
      <c r="CL100" s="21">
        <v>9.5486475507649368E-2</v>
      </c>
      <c r="CM100" s="51">
        <v>0</v>
      </c>
      <c r="CN100" s="21">
        <v>4.8939469560991052E-2</v>
      </c>
      <c r="CO100" s="21">
        <v>3.4654312381278994E-2</v>
      </c>
      <c r="CP100" s="21">
        <v>1.3294549373311541E-2</v>
      </c>
      <c r="CQ100" s="21">
        <v>2.6352689416609239E-2</v>
      </c>
      <c r="CR100" s="21">
        <v>8.5859569027516482E-3</v>
      </c>
      <c r="CS100" s="21">
        <v>6.2312333157484891E-3</v>
      </c>
      <c r="CT100" s="21">
        <v>1.3027725399367369E-2</v>
      </c>
      <c r="CU100" s="21">
        <v>0.10582333696798708</v>
      </c>
      <c r="CV100" s="21">
        <v>6.4992675852395682E-2</v>
      </c>
      <c r="CW100" s="21">
        <v>0.25919589629417844</v>
      </c>
      <c r="CX100" s="21">
        <v>8.6340542359554823E-2</v>
      </c>
      <c r="CY100" s="21">
        <v>0.18302145265259781</v>
      </c>
      <c r="CZ100" s="21">
        <v>5.6275747813350131E-2</v>
      </c>
      <c r="DA100" s="21">
        <v>0.31451638993027975</v>
      </c>
      <c r="DB100" s="21">
        <v>4.1004230487520672E-2</v>
      </c>
      <c r="DC100" s="21">
        <v>0.20380644325530653</v>
      </c>
      <c r="DD100" s="21">
        <v>2.0459010027315268E-2</v>
      </c>
      <c r="DE100" s="21">
        <v>7.0731594209623619E-2</v>
      </c>
      <c r="DF100" s="21">
        <v>1.7268150470096656E-2</v>
      </c>
      <c r="DG100" s="21">
        <v>3.8511156169486124E-2</v>
      </c>
      <c r="DH100" s="21">
        <v>5.7576975652816461E-3</v>
      </c>
      <c r="DI100" s="21">
        <v>0.28175736261005035</v>
      </c>
      <c r="DJ100" s="21">
        <v>0.41231176611347853</v>
      </c>
      <c r="DK100" s="21">
        <v>0.94559417501557652</v>
      </c>
      <c r="DL100" s="21">
        <v>1.4633575580564839</v>
      </c>
      <c r="DM100" s="21">
        <v>3.3560584406955511</v>
      </c>
      <c r="DN100" s="21">
        <v>5.0208410602161955</v>
      </c>
      <c r="DO100" s="21">
        <v>3.0680771260353836</v>
      </c>
      <c r="DP100" s="21">
        <v>4.710250880379121</v>
      </c>
      <c r="DQ100" s="24">
        <v>1.1396066463949809E-2</v>
      </c>
      <c r="DR100" s="24">
        <v>6.4532530956640981E-3</v>
      </c>
      <c r="DS100" s="24">
        <v>6.1894419808144578E-3</v>
      </c>
      <c r="DT100" s="24">
        <v>5.2617591480871043E-2</v>
      </c>
      <c r="DU100" s="24">
        <v>2.4319902753953578E-2</v>
      </c>
      <c r="DV100" s="24">
        <v>7.0203099925635309E-2</v>
      </c>
      <c r="DW100" s="24">
        <v>3.0773155849617675E-2</v>
      </c>
      <c r="DX100" s="24">
        <v>0.56627022280698769</v>
      </c>
      <c r="DY100" s="24">
        <v>3.9292561153878633</v>
      </c>
      <c r="DZ100" s="24">
        <v>0.46220098772090318</v>
      </c>
      <c r="EA100" s="24">
        <v>0.41355432033140566</v>
      </c>
      <c r="EB100" s="24">
        <v>4.0446383932553565E-2</v>
      </c>
      <c r="EC100" s="24">
        <v>2.196727682101635E-2</v>
      </c>
      <c r="ED100" s="24">
        <v>0.18674788475250356</v>
      </c>
      <c r="EE100" s="24">
        <v>0.24916154550607347</v>
      </c>
      <c r="EF100" s="21">
        <v>1.81</v>
      </c>
      <c r="EG100" s="21">
        <v>1.85</v>
      </c>
      <c r="EH100" s="21">
        <v>1.41</v>
      </c>
      <c r="EI100" s="21">
        <v>3.19</v>
      </c>
      <c r="EJ100" s="21">
        <v>1.6</v>
      </c>
      <c r="EK100" s="21">
        <v>0.65</v>
      </c>
      <c r="EL100" s="21">
        <v>10.51</v>
      </c>
      <c r="EM100" s="21">
        <v>5.44</v>
      </c>
      <c r="EN100" s="21">
        <v>5.55</v>
      </c>
      <c r="EO100" s="21">
        <v>2.5099999999999998</v>
      </c>
      <c r="EP100" s="21">
        <v>1.7</v>
      </c>
      <c r="EQ100" s="21">
        <v>9.759999999999998</v>
      </c>
      <c r="ER100" s="21">
        <v>2.58</v>
      </c>
      <c r="ES100" s="21">
        <v>0.97</v>
      </c>
      <c r="ET100" s="21">
        <v>0.94</v>
      </c>
      <c r="EU100" s="21">
        <v>4.49</v>
      </c>
      <c r="EV100" s="21">
        <v>0.16</v>
      </c>
      <c r="EW100" s="21">
        <v>0.34</v>
      </c>
      <c r="EX100" s="21">
        <v>0.5</v>
      </c>
      <c r="EY100" s="21">
        <v>14.749999999999998</v>
      </c>
      <c r="EZ100" s="21">
        <v>0.18954918032786891</v>
      </c>
      <c r="FA100" s="21">
        <v>0.45225225225225224</v>
      </c>
      <c r="FB100" s="21">
        <v>0.37596899224806202</v>
      </c>
      <c r="FC100" s="21">
        <v>5.144831100399605</v>
      </c>
      <c r="FD100" s="25">
        <v>0.27321737136726665</v>
      </c>
      <c r="FE100" s="25">
        <v>6.2807101936605506E-2</v>
      </c>
      <c r="FF100" s="25">
        <v>2.0002162489184239E-2</v>
      </c>
      <c r="FG100" s="25">
        <v>0.33014979306481318</v>
      </c>
      <c r="FH100" s="25">
        <v>0.89033461350586585</v>
      </c>
      <c r="FI100" s="25">
        <v>0.78806410527120019</v>
      </c>
      <c r="FJ100" s="25">
        <v>8.6061177912141323E-2</v>
      </c>
      <c r="FK100" s="25">
        <v>0.41631882072669441</v>
      </c>
      <c r="FL100" s="25">
        <v>2.8669551462737717</v>
      </c>
      <c r="FM100" s="69" t="s">
        <v>270</v>
      </c>
      <c r="FN100" s="70" t="s">
        <v>402</v>
      </c>
      <c r="FO100" s="70" t="s">
        <v>402</v>
      </c>
      <c r="FP100" s="70" t="s">
        <v>402</v>
      </c>
      <c r="FQ100" s="70" t="s">
        <v>427</v>
      </c>
      <c r="FR100" s="70" t="s">
        <v>392</v>
      </c>
      <c r="FS100" s="45"/>
    </row>
    <row r="101" spans="1:175" ht="12.75" customHeight="1" x14ac:dyDescent="0.25">
      <c r="A101" s="26" t="s">
        <v>150</v>
      </c>
      <c r="B101" s="26"/>
      <c r="C101" s="27" t="s">
        <v>24</v>
      </c>
      <c r="D101" s="27">
        <v>2004</v>
      </c>
      <c r="E101" s="28" t="s">
        <v>284</v>
      </c>
      <c r="F101" s="29"/>
      <c r="G101" s="18">
        <v>70</v>
      </c>
      <c r="H101" s="18">
        <v>164.166666666666</v>
      </c>
      <c r="I101" s="41">
        <v>2</v>
      </c>
      <c r="J101" s="41">
        <v>32</v>
      </c>
      <c r="K101" s="16">
        <v>26.1526374438</v>
      </c>
      <c r="L101" s="19">
        <v>1285.5923170000001</v>
      </c>
      <c r="M101" s="19">
        <v>129.80874</v>
      </c>
      <c r="N101" s="30">
        <v>1.73</v>
      </c>
      <c r="O101" s="30">
        <v>0.109</v>
      </c>
      <c r="P101" s="18">
        <v>15.871559633027523</v>
      </c>
      <c r="Q101" s="30"/>
      <c r="R101" s="19">
        <v>-26.7</v>
      </c>
      <c r="S101" s="31">
        <v>-503</v>
      </c>
      <c r="T101" s="32"/>
      <c r="U101" s="18">
        <v>197.5</v>
      </c>
      <c r="V101" s="18">
        <v>148.30000000000001</v>
      </c>
      <c r="W101" s="18">
        <v>962</v>
      </c>
      <c r="X101" s="18">
        <v>61</v>
      </c>
      <c r="Y101" s="18">
        <v>50</v>
      </c>
      <c r="Z101" s="18">
        <v>12</v>
      </c>
      <c r="AA101" s="18">
        <v>26.4</v>
      </c>
      <c r="AB101" s="18">
        <v>0.8</v>
      </c>
      <c r="AC101" s="18">
        <v>26.3</v>
      </c>
      <c r="AD101" s="18">
        <v>0.7</v>
      </c>
      <c r="AE101" s="18">
        <v>21</v>
      </c>
      <c r="AF101" s="18">
        <v>2.6</v>
      </c>
      <c r="AG101" s="18">
        <v>0.50313346488397803</v>
      </c>
      <c r="AH101" s="18">
        <v>50.313346488397805</v>
      </c>
      <c r="AI101" s="18">
        <v>0.179056115925083</v>
      </c>
      <c r="AJ101" s="18">
        <v>0.38850659475489702</v>
      </c>
      <c r="AK101" s="18">
        <v>38.850659475489699</v>
      </c>
      <c r="AL101" s="18">
        <v>0.115646122904878</v>
      </c>
      <c r="AM101" s="18">
        <v>0.10835994036112399</v>
      </c>
      <c r="AN101" s="18">
        <v>10.8359940361124</v>
      </c>
      <c r="AO101" s="18">
        <v>0.112905879289248</v>
      </c>
      <c r="AP101" s="18">
        <v>0.43572133234149085</v>
      </c>
      <c r="AQ101" s="18">
        <v>0.5642786676585092</v>
      </c>
      <c r="AR101" s="18">
        <v>8.7042089424928211</v>
      </c>
      <c r="AS101" s="18">
        <v>6.7211640892597186</v>
      </c>
      <c r="AT101" s="18">
        <v>15.425373031752539</v>
      </c>
      <c r="AU101" s="18">
        <v>89.164005963887504</v>
      </c>
      <c r="AV101" s="32"/>
      <c r="AW101" s="32"/>
      <c r="AX101" s="32"/>
      <c r="AY101" s="32"/>
      <c r="AZ101" s="32"/>
      <c r="BA101" s="32"/>
      <c r="BB101" s="32"/>
      <c r="BC101" s="32">
        <v>0.01</v>
      </c>
      <c r="BD101" s="32">
        <v>0.05</v>
      </c>
      <c r="BE101" s="32">
        <v>0.03</v>
      </c>
      <c r="BF101" s="32">
        <v>0.11</v>
      </c>
      <c r="BG101" s="32">
        <v>0.04</v>
      </c>
      <c r="BH101" s="32">
        <v>0.14000000000000001</v>
      </c>
      <c r="BI101" s="32">
        <v>0.03</v>
      </c>
      <c r="BJ101" s="32">
        <v>0.28000000000000003</v>
      </c>
      <c r="BK101" s="32">
        <v>0.03</v>
      </c>
      <c r="BL101" s="32">
        <v>0.2</v>
      </c>
      <c r="BM101" s="32">
        <v>0.02</v>
      </c>
      <c r="BN101" s="32">
        <v>0.17</v>
      </c>
      <c r="BO101" s="32">
        <v>0.01</v>
      </c>
      <c r="BP101" s="32">
        <v>0.04</v>
      </c>
      <c r="BQ101" s="32">
        <v>0</v>
      </c>
      <c r="BR101" s="32"/>
      <c r="BS101" s="32"/>
      <c r="BT101" s="32"/>
      <c r="BU101" s="32"/>
      <c r="BV101" s="32"/>
      <c r="BW101" s="24"/>
      <c r="BX101" s="24"/>
      <c r="BY101" s="32"/>
      <c r="BZ101" s="32" t="s">
        <v>22</v>
      </c>
      <c r="CA101" s="32">
        <v>4.6242774566473991E-3</v>
      </c>
      <c r="CB101" s="32">
        <v>0.04</v>
      </c>
      <c r="CC101" s="32">
        <v>0.02</v>
      </c>
      <c r="CD101" s="32">
        <v>0.19</v>
      </c>
      <c r="CE101" s="32">
        <v>0.08</v>
      </c>
      <c r="CF101" s="32">
        <v>0.28999999999999998</v>
      </c>
      <c r="CG101" s="32">
        <v>0.05</v>
      </c>
      <c r="CH101" s="32">
        <v>0.15</v>
      </c>
      <c r="CI101" s="32">
        <v>0.02</v>
      </c>
      <c r="CJ101" s="32">
        <v>0.08</v>
      </c>
      <c r="CK101" s="32">
        <v>0.01</v>
      </c>
      <c r="CL101" s="32">
        <v>0.03</v>
      </c>
      <c r="CM101" s="32" t="s">
        <v>23</v>
      </c>
      <c r="CN101" s="32"/>
      <c r="CO101" s="32"/>
      <c r="CP101" s="32"/>
      <c r="CQ101" s="32"/>
      <c r="CR101" s="32"/>
      <c r="CS101" s="32"/>
      <c r="CT101" s="21">
        <v>2.3121387283236996E-3</v>
      </c>
      <c r="CU101" s="21">
        <v>5.3179190751445088E-2</v>
      </c>
      <c r="CV101" s="21">
        <v>2.1965317919075144E-2</v>
      </c>
      <c r="CW101" s="21">
        <v>0.26878612716763006</v>
      </c>
      <c r="CX101" s="21">
        <v>4.5086705202312137E-2</v>
      </c>
      <c r="CY101" s="21">
        <v>0.22658959537572254</v>
      </c>
      <c r="CZ101" s="21">
        <v>3.6994219653179193E-2</v>
      </c>
      <c r="DA101" s="21">
        <v>0.46242774566473988</v>
      </c>
      <c r="DB101" s="21">
        <v>4.2196531791907514E-2</v>
      </c>
      <c r="DC101" s="21">
        <v>0.54739884393063587</v>
      </c>
      <c r="DD101" s="21">
        <v>3.2369942196531797E-2</v>
      </c>
      <c r="DE101" s="21">
        <v>0.18728323699421967</v>
      </c>
      <c r="DF101" s="21">
        <v>2.3699421965317918E-2</v>
      </c>
      <c r="DG101" s="21">
        <v>6.7630057803468202E-2</v>
      </c>
      <c r="DH101" s="32"/>
      <c r="DI101" s="21">
        <v>0.92000000000000026</v>
      </c>
      <c r="DJ101" s="21">
        <v>0.63</v>
      </c>
      <c r="DK101" s="21">
        <v>1.6265895953757226</v>
      </c>
      <c r="DL101" s="21">
        <v>0.684782608695652</v>
      </c>
      <c r="DM101" s="21">
        <v>1.7680321688866545</v>
      </c>
      <c r="DN101" s="21">
        <v>7.8034188034188059</v>
      </c>
      <c r="DO101" s="21">
        <v>5.1562499999999991</v>
      </c>
      <c r="DP101" s="21">
        <v>9.6474358974358978</v>
      </c>
      <c r="DQ101" s="32">
        <v>0.11849710982658958</v>
      </c>
      <c r="DR101" s="24"/>
      <c r="DS101" s="32">
        <v>0.12890173410404623</v>
      </c>
      <c r="DT101" s="32">
        <v>2.2329479768786129</v>
      </c>
      <c r="DU101" s="24"/>
      <c r="DV101" s="24">
        <v>2.480346820809249</v>
      </c>
      <c r="DW101" s="24"/>
      <c r="DX101" s="24"/>
      <c r="DY101" s="24"/>
      <c r="DZ101" s="24"/>
      <c r="EA101" s="24"/>
      <c r="EB101" s="24">
        <v>0.12880120633324951</v>
      </c>
      <c r="EC101" s="24">
        <v>0.14011058054787631</v>
      </c>
      <c r="ED101" s="24">
        <v>2.4271173661724048</v>
      </c>
      <c r="EE101" s="24">
        <v>2.6960291530535305</v>
      </c>
      <c r="EF101" s="24"/>
      <c r="EG101" s="24"/>
      <c r="EH101" s="24"/>
      <c r="EI101" s="24"/>
      <c r="EJ101" s="24"/>
      <c r="EK101" s="24"/>
      <c r="EL101" s="21"/>
      <c r="EM101" s="21"/>
      <c r="EN101" s="24"/>
      <c r="EO101" s="24"/>
      <c r="EP101" s="24"/>
      <c r="EQ101" s="21"/>
      <c r="ER101" s="24"/>
      <c r="ES101" s="24"/>
      <c r="ET101" s="24"/>
      <c r="EU101" s="21"/>
      <c r="EV101" s="24"/>
      <c r="EW101" s="24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5"/>
      <c r="FM101" s="62" t="s">
        <v>150</v>
      </c>
      <c r="FN101" s="70" t="s">
        <v>395</v>
      </c>
      <c r="FO101" s="70" t="s">
        <v>395</v>
      </c>
      <c r="FP101" s="70" t="s">
        <v>395</v>
      </c>
      <c r="FR101" s="70" t="s">
        <v>395</v>
      </c>
      <c r="FS101" s="45"/>
    </row>
    <row r="102" spans="1:175" ht="12.75" customHeight="1" x14ac:dyDescent="0.25">
      <c r="A102" s="7" t="s">
        <v>272</v>
      </c>
      <c r="B102" s="13" t="s">
        <v>15</v>
      </c>
      <c r="C102" s="13" t="s">
        <v>15</v>
      </c>
      <c r="D102" s="13">
        <v>2011</v>
      </c>
      <c r="E102" s="13" t="s">
        <v>284</v>
      </c>
      <c r="F102" s="13"/>
      <c r="G102" s="14">
        <v>72.64</v>
      </c>
      <c r="H102" s="14">
        <v>175.41</v>
      </c>
      <c r="I102" s="15">
        <v>5</v>
      </c>
      <c r="J102" s="15">
        <v>52</v>
      </c>
      <c r="K102" s="16">
        <v>310.32450431400002</v>
      </c>
      <c r="L102" s="15">
        <v>1539.383724</v>
      </c>
      <c r="M102" s="15">
        <v>626.17283399999997</v>
      </c>
      <c r="N102" s="14">
        <v>1.79</v>
      </c>
      <c r="O102" s="14">
        <v>0.24399999999999999</v>
      </c>
      <c r="P102" s="14">
        <v>7.3360655737704921</v>
      </c>
      <c r="Q102" s="18">
        <v>31.0364</v>
      </c>
      <c r="R102" s="19">
        <v>-23.37</v>
      </c>
      <c r="S102" s="20">
        <v>-251.28322587724116</v>
      </c>
      <c r="T102" s="22" t="s">
        <v>51</v>
      </c>
      <c r="U102" s="18">
        <v>197.5</v>
      </c>
      <c r="V102" s="18">
        <v>148.30000000000001</v>
      </c>
      <c r="W102" s="18">
        <v>962</v>
      </c>
      <c r="X102" s="18">
        <v>61</v>
      </c>
      <c r="Y102" s="18">
        <v>50</v>
      </c>
      <c r="Z102" s="18">
        <v>12</v>
      </c>
      <c r="AA102" s="18">
        <v>26.4</v>
      </c>
      <c r="AB102" s="18">
        <v>0.8</v>
      </c>
      <c r="AC102" s="18">
        <v>26.3</v>
      </c>
      <c r="AD102" s="18">
        <v>0.7</v>
      </c>
      <c r="AE102" s="18">
        <v>21</v>
      </c>
      <c r="AF102" s="18">
        <v>2.6</v>
      </c>
      <c r="AG102" s="18">
        <v>0.30798317282281601</v>
      </c>
      <c r="AH102" s="18">
        <v>30.798317282281602</v>
      </c>
      <c r="AI102" s="18">
        <v>0.16894985948420399</v>
      </c>
      <c r="AJ102" s="18">
        <v>0.16513136970491801</v>
      </c>
      <c r="AK102" s="18">
        <v>16.5131369704918</v>
      </c>
      <c r="AL102" s="18">
        <v>6.1956453560107101E-2</v>
      </c>
      <c r="AM102" s="18">
        <v>0.52688545747226501</v>
      </c>
      <c r="AN102" s="18">
        <v>52.688545747226499</v>
      </c>
      <c r="AO102" s="18">
        <v>0.13712100488451701</v>
      </c>
      <c r="AP102" s="14">
        <v>0.34903042468883316</v>
      </c>
      <c r="AQ102" s="14">
        <v>0.65096957531116684</v>
      </c>
      <c r="AR102" s="14">
        <v>5.5128987935284064</v>
      </c>
      <c r="AS102" s="14">
        <v>2.955851517718032</v>
      </c>
      <c r="AT102" s="14">
        <v>8.4687503112464384</v>
      </c>
      <c r="AU102" s="14">
        <v>47.311454252773402</v>
      </c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S102" s="22"/>
      <c r="BT102" s="22"/>
      <c r="DQ102" s="24"/>
      <c r="DR102" s="24"/>
      <c r="DS102" s="24"/>
      <c r="DT102" s="24"/>
      <c r="DU102" s="24"/>
      <c r="DV102" s="24"/>
      <c r="EF102" s="22">
        <v>0.35</v>
      </c>
      <c r="EG102" s="22">
        <v>0.11</v>
      </c>
      <c r="EH102" s="22">
        <v>0.24</v>
      </c>
      <c r="EI102" s="22">
        <v>0.28999999999999998</v>
      </c>
      <c r="EJ102" s="22">
        <v>0.23</v>
      </c>
      <c r="EK102" s="22">
        <v>0.03</v>
      </c>
      <c r="EL102" s="22">
        <v>1.25</v>
      </c>
      <c r="EM102" s="22">
        <v>0.55000000000000004</v>
      </c>
      <c r="EN102" s="22">
        <v>0.1</v>
      </c>
      <c r="EO102" s="22">
        <v>7.0000000000000007E-2</v>
      </c>
      <c r="EP102" s="22">
        <v>0.03</v>
      </c>
      <c r="EQ102" s="22">
        <v>0.2</v>
      </c>
      <c r="ER102" s="22">
        <v>7.0000000000000007E-2</v>
      </c>
      <c r="ES102" s="22">
        <v>0.03</v>
      </c>
      <c r="ET102" s="22">
        <v>0.02</v>
      </c>
      <c r="EU102" s="22">
        <v>0.12000000000000001</v>
      </c>
      <c r="EV102" s="22">
        <v>0.03</v>
      </c>
      <c r="EW102" s="22">
        <v>0.06</v>
      </c>
      <c r="EX102" s="22">
        <v>0.09</v>
      </c>
      <c r="EY102" s="22">
        <v>0.41000000000000003</v>
      </c>
      <c r="EZ102" s="22">
        <v>0.54999999999999993</v>
      </c>
      <c r="FA102" s="22">
        <v>0.70000000000000007</v>
      </c>
      <c r="FB102" s="22">
        <v>0.42857142857142849</v>
      </c>
      <c r="FC102" s="22">
        <v>1.9835183428860439</v>
      </c>
      <c r="FD102" s="25">
        <v>1.8224177833689802E-2</v>
      </c>
      <c r="FE102" s="53">
        <v>0</v>
      </c>
      <c r="FF102" s="53">
        <v>0</v>
      </c>
      <c r="FG102" s="25">
        <v>2.2586591105570045E-2</v>
      </c>
      <c r="FH102" s="25">
        <v>4.4267084890318317E-2</v>
      </c>
      <c r="FI102" s="25">
        <v>5.7139698540100307E-2</v>
      </c>
      <c r="FJ102" s="25">
        <v>1.2658605018053212E-2</v>
      </c>
      <c r="FK102" s="25">
        <v>5.1827249954317332E-2</v>
      </c>
      <c r="FL102" s="25">
        <v>0.20670340734204903</v>
      </c>
      <c r="FM102" s="69" t="s">
        <v>272</v>
      </c>
      <c r="FN102" s="70" t="s">
        <v>396</v>
      </c>
      <c r="FO102" s="70" t="s">
        <v>395</v>
      </c>
      <c r="FP102" s="70" t="s">
        <v>395</v>
      </c>
      <c r="FQ102" s="70" t="s">
        <v>395</v>
      </c>
      <c r="FS102" s="45"/>
    </row>
    <row r="103" spans="1:175" s="44" customFormat="1" ht="12.75" customHeight="1" x14ac:dyDescent="0.25">
      <c r="A103" s="7" t="s">
        <v>273</v>
      </c>
      <c r="B103" s="13" t="s">
        <v>15</v>
      </c>
      <c r="C103" s="13" t="s">
        <v>15</v>
      </c>
      <c r="D103" s="13">
        <v>2011</v>
      </c>
      <c r="E103" s="13" t="s">
        <v>284</v>
      </c>
      <c r="F103" s="13"/>
      <c r="G103" s="14">
        <v>69.989999999999995</v>
      </c>
      <c r="H103" s="14">
        <v>176.21</v>
      </c>
      <c r="I103" s="15">
        <v>5</v>
      </c>
      <c r="J103" s="15">
        <v>34</v>
      </c>
      <c r="K103" s="16">
        <v>11.341125738700001</v>
      </c>
      <c r="L103" s="15">
        <v>1694.9464399999999</v>
      </c>
      <c r="M103" s="15">
        <v>590.67043200000001</v>
      </c>
      <c r="N103" s="14">
        <v>0.83</v>
      </c>
      <c r="O103" s="14">
        <v>0.11600000000000001</v>
      </c>
      <c r="P103" s="14">
        <v>7.1551724137931023</v>
      </c>
      <c r="Q103" s="18">
        <v>14.2453</v>
      </c>
      <c r="R103" s="19">
        <v>-23.11</v>
      </c>
      <c r="S103" s="20">
        <v>-378.56284503739113</v>
      </c>
      <c r="T103" s="22" t="s">
        <v>57</v>
      </c>
      <c r="U103" s="14">
        <v>197.5</v>
      </c>
      <c r="V103" s="14">
        <v>148.30000000000001</v>
      </c>
      <c r="W103" s="14">
        <v>962</v>
      </c>
      <c r="X103" s="14">
        <v>61</v>
      </c>
      <c r="Y103" s="14">
        <v>50</v>
      </c>
      <c r="Z103" s="14">
        <v>12</v>
      </c>
      <c r="AA103" s="14">
        <v>26.4</v>
      </c>
      <c r="AB103" s="14">
        <v>0.8</v>
      </c>
      <c r="AC103" s="14">
        <v>26.3</v>
      </c>
      <c r="AD103" s="14">
        <v>0.7</v>
      </c>
      <c r="AE103" s="14">
        <v>21</v>
      </c>
      <c r="AF103" s="14">
        <v>2.6</v>
      </c>
      <c r="AG103" s="14">
        <v>0.205275954346615</v>
      </c>
      <c r="AH103" s="14">
        <v>20.527595434661499</v>
      </c>
      <c r="AI103" s="14">
        <v>0.13609520448045301</v>
      </c>
      <c r="AJ103" s="14">
        <v>0.31515239525789601</v>
      </c>
      <c r="AK103" s="14">
        <v>31.5152395257896</v>
      </c>
      <c r="AL103" s="14">
        <v>6.4128026342965896E-2</v>
      </c>
      <c r="AM103" s="14">
        <v>0.47957165039548899</v>
      </c>
      <c r="AN103" s="18">
        <v>47.957165039548897</v>
      </c>
      <c r="AO103" s="14">
        <v>9.8138370615579201E-2</v>
      </c>
      <c r="AP103" s="14">
        <v>0.60556346612821865</v>
      </c>
      <c r="AQ103" s="14">
        <v>0.39443653387178135</v>
      </c>
      <c r="AR103" s="14">
        <v>1.7037904210769041</v>
      </c>
      <c r="AS103" s="14">
        <v>2.6157648806405365</v>
      </c>
      <c r="AT103" s="14">
        <v>4.3195553017174406</v>
      </c>
      <c r="AU103" s="14">
        <v>52.042834960451096</v>
      </c>
      <c r="AV103" s="22"/>
      <c r="AW103" s="22"/>
      <c r="AX103" s="22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4"/>
      <c r="DR103" s="24"/>
      <c r="DS103" s="24"/>
      <c r="DT103" s="24"/>
      <c r="DU103" s="24"/>
      <c r="DV103" s="24"/>
      <c r="DW103" s="23"/>
      <c r="DX103" s="23"/>
      <c r="DY103" s="23"/>
      <c r="DZ103" s="23"/>
      <c r="EA103" s="23"/>
      <c r="EB103" s="23"/>
      <c r="EC103" s="23"/>
      <c r="ED103" s="23"/>
      <c r="EE103" s="23"/>
      <c r="EF103" s="22">
        <v>0.17</v>
      </c>
      <c r="EG103" s="22">
        <v>0.13</v>
      </c>
      <c r="EH103" s="22">
        <v>0.19</v>
      </c>
      <c r="EI103" s="22">
        <v>0.23</v>
      </c>
      <c r="EJ103" s="22">
        <v>0.31</v>
      </c>
      <c r="EK103" s="22">
        <v>0.05</v>
      </c>
      <c r="EL103" s="22">
        <v>1.08</v>
      </c>
      <c r="EM103" s="22">
        <v>0.59000000000000008</v>
      </c>
      <c r="EN103" s="22">
        <v>0.39</v>
      </c>
      <c r="EO103" s="22">
        <v>0.23</v>
      </c>
      <c r="EP103" s="22">
        <v>0.11</v>
      </c>
      <c r="EQ103" s="22">
        <v>0.73</v>
      </c>
      <c r="ER103" s="22">
        <v>0.34</v>
      </c>
      <c r="ES103" s="22">
        <v>0.1</v>
      </c>
      <c r="ET103" s="22">
        <v>0.1</v>
      </c>
      <c r="EU103" s="22">
        <v>0.54</v>
      </c>
      <c r="EV103" s="22">
        <v>7.0000000000000007E-2</v>
      </c>
      <c r="EW103" s="22">
        <v>0.17</v>
      </c>
      <c r="EX103" s="22">
        <v>0.24000000000000002</v>
      </c>
      <c r="EY103" s="22">
        <v>1.51</v>
      </c>
      <c r="EZ103" s="22">
        <v>0.17808219178082194</v>
      </c>
      <c r="FA103" s="22">
        <v>0.58974358974358976</v>
      </c>
      <c r="FB103" s="22">
        <v>0.29411764705882354</v>
      </c>
      <c r="FC103" s="22">
        <v>3.0934880411369425</v>
      </c>
      <c r="FD103" s="25">
        <v>2.1303833096997671E-2</v>
      </c>
      <c r="FE103" s="53">
        <v>0</v>
      </c>
      <c r="FF103" s="53">
        <v>0</v>
      </c>
      <c r="FG103" s="25">
        <v>6.2989686542395396E-2</v>
      </c>
      <c r="FH103" s="25">
        <v>0.1174181166679238</v>
      </c>
      <c r="FI103" s="25">
        <v>0.18057387308050266</v>
      </c>
      <c r="FJ103" s="25">
        <v>2.0664064287488383E-2</v>
      </c>
      <c r="FK103" s="25">
        <v>8.5172565450542123E-2</v>
      </c>
      <c r="FL103" s="25">
        <v>0.48812213912585006</v>
      </c>
      <c r="FM103" s="69" t="s">
        <v>273</v>
      </c>
      <c r="FN103" s="70" t="s">
        <v>396</v>
      </c>
      <c r="FO103" s="70" t="s">
        <v>396</v>
      </c>
      <c r="FP103" s="70" t="s">
        <v>396</v>
      </c>
      <c r="FQ103" s="70" t="s">
        <v>392</v>
      </c>
      <c r="FR103" s="70"/>
      <c r="FS103" s="45"/>
    </row>
    <row r="104" spans="1:175" ht="12.75" customHeight="1" x14ac:dyDescent="0.25">
      <c r="A104" s="7" t="s">
        <v>151</v>
      </c>
      <c r="B104" s="28" t="s">
        <v>15</v>
      </c>
      <c r="C104" s="28" t="s">
        <v>15</v>
      </c>
      <c r="D104" s="28">
        <v>2016</v>
      </c>
      <c r="E104" s="28" t="s">
        <v>284</v>
      </c>
      <c r="F104" s="28"/>
      <c r="G104" s="18">
        <v>73.37</v>
      </c>
      <c r="H104" s="18">
        <v>162.77000000000001</v>
      </c>
      <c r="I104" s="19">
        <v>5</v>
      </c>
      <c r="J104" s="19">
        <v>30</v>
      </c>
      <c r="K104" s="16">
        <v>306.76597250499998</v>
      </c>
      <c r="L104" s="19">
        <v>1118.6440259999999</v>
      </c>
      <c r="M104" s="19">
        <v>436.93956400000002</v>
      </c>
      <c r="N104" s="18">
        <v>1.1100000000000001</v>
      </c>
      <c r="O104" s="18">
        <v>0.159</v>
      </c>
      <c r="P104" s="18">
        <v>6.9811320754716988</v>
      </c>
      <c r="Q104" s="18">
        <v>34.865299999999998</v>
      </c>
      <c r="R104" s="19">
        <v>-25.26</v>
      </c>
      <c r="S104" s="31">
        <v>-673.96501034831431</v>
      </c>
      <c r="T104" s="21" t="s">
        <v>46</v>
      </c>
      <c r="U104" s="18">
        <v>197.5</v>
      </c>
      <c r="V104" s="18">
        <v>148.30000000000001</v>
      </c>
      <c r="W104" s="18">
        <v>962</v>
      </c>
      <c r="X104" s="18">
        <v>61</v>
      </c>
      <c r="Y104" s="18">
        <v>50</v>
      </c>
      <c r="Z104" s="18">
        <v>12</v>
      </c>
      <c r="AA104" s="18">
        <v>26.4</v>
      </c>
      <c r="AB104" s="18">
        <v>0.8</v>
      </c>
      <c r="AC104" s="18">
        <v>26.3</v>
      </c>
      <c r="AD104" s="18">
        <v>0.7</v>
      </c>
      <c r="AE104" s="18">
        <v>21</v>
      </c>
      <c r="AF104" s="18">
        <v>2.6</v>
      </c>
      <c r="AG104" s="18">
        <v>0.18359585505753201</v>
      </c>
      <c r="AH104" s="18">
        <v>18.359585505753202</v>
      </c>
      <c r="AI104" s="18">
        <v>0.115733598804503</v>
      </c>
      <c r="AJ104" s="18">
        <v>0.642345127453541</v>
      </c>
      <c r="AK104" s="18">
        <v>64.234512745354095</v>
      </c>
      <c r="AL104" s="18">
        <v>7.3127391600260397E-2</v>
      </c>
      <c r="AM104" s="18">
        <v>0.17405901748892399</v>
      </c>
      <c r="AN104" s="18">
        <v>17.405901748892401</v>
      </c>
      <c r="AO104" s="18">
        <v>7.9504725252807606E-2</v>
      </c>
      <c r="AP104" s="18">
        <v>0.77771310669274041</v>
      </c>
      <c r="AQ104" s="18">
        <v>0.22228689330725959</v>
      </c>
      <c r="AR104" s="18">
        <v>2.0379139911386055</v>
      </c>
      <c r="AS104" s="18">
        <v>7.1300309147343057</v>
      </c>
      <c r="AT104" s="18">
        <v>9.1679449058729112</v>
      </c>
      <c r="AU104" s="18">
        <v>82.594098251107297</v>
      </c>
      <c r="AV104" s="21"/>
      <c r="AW104" s="21"/>
      <c r="AX104" s="21" t="s">
        <v>432</v>
      </c>
      <c r="AY104" s="21">
        <v>1.9819543658059127E-3</v>
      </c>
      <c r="AZ104" s="21">
        <v>3.5987902973054595E-3</v>
      </c>
      <c r="BA104" s="21">
        <v>5.3123057707174532E-3</v>
      </c>
      <c r="BB104" s="21">
        <v>9.6970450858216862E-3</v>
      </c>
      <c r="BC104" s="21">
        <v>1.0588567354869825E-2</v>
      </c>
      <c r="BD104" s="21">
        <v>3.1598683153007227E-2</v>
      </c>
      <c r="BE104" s="21">
        <v>2.8913239850290758E-2</v>
      </c>
      <c r="BF104" s="21">
        <v>7.0814636580911E-2</v>
      </c>
      <c r="BG104" s="21">
        <v>3.7988513120689439E-2</v>
      </c>
      <c r="BH104" s="21">
        <v>8.7068281716938922E-2</v>
      </c>
      <c r="BI104" s="21">
        <v>3.4888797886491622E-2</v>
      </c>
      <c r="BJ104" s="21">
        <v>0.12644908226659143</v>
      </c>
      <c r="BK104" s="21">
        <v>2.8459840598479978E-2</v>
      </c>
      <c r="BL104" s="21">
        <v>0.11772910204105633</v>
      </c>
      <c r="BM104" s="21">
        <v>1.5403818935343433E-2</v>
      </c>
      <c r="BN104" s="21">
        <v>0.12069258660839587</v>
      </c>
      <c r="BO104" s="21">
        <v>1.0881256688378787E-2</v>
      </c>
      <c r="BP104" s="21">
        <v>4.9243198870821493E-2</v>
      </c>
      <c r="BQ104" s="21">
        <v>6.8910179009547788E-3</v>
      </c>
      <c r="BR104" s="21">
        <v>1.206324405553896E-2</v>
      </c>
      <c r="BS104" s="21">
        <v>5.3565479451623942E-3</v>
      </c>
      <c r="BT104" s="21">
        <v>9.9457302165488065E-3</v>
      </c>
      <c r="BU104" s="21">
        <v>9.7285703777184471E-2</v>
      </c>
      <c r="BV104" s="21">
        <v>2.9252804727449525E-2</v>
      </c>
      <c r="BW104" s="21">
        <v>0.16740455627807324</v>
      </c>
      <c r="BX104" s="21">
        <v>0.30841877771394954</v>
      </c>
      <c r="BY104" s="21">
        <v>2.0505688533862584E-2</v>
      </c>
      <c r="BZ104" s="21">
        <v>0.14775158809754305</v>
      </c>
      <c r="CA104" s="21">
        <v>1.3536610655260692E-2</v>
      </c>
      <c r="CB104" s="21">
        <v>2.7747135495221197E-2</v>
      </c>
      <c r="CC104" s="21">
        <v>1.545521358646894E-2</v>
      </c>
      <c r="CD104" s="21">
        <v>6.2426814980128219E-2</v>
      </c>
      <c r="CE104" s="21">
        <v>3.5651279445949896E-2</v>
      </c>
      <c r="CF104" s="21">
        <v>9.1587838377885922E-2</v>
      </c>
      <c r="CG104" s="21">
        <v>3.3186100846475872E-2</v>
      </c>
      <c r="CH104" s="21">
        <v>7.7493083164111104E-2</v>
      </c>
      <c r="CI104" s="21">
        <v>2.5800917008715302E-2</v>
      </c>
      <c r="CJ104" s="21">
        <v>7.4711805925334246E-2</v>
      </c>
      <c r="CK104" s="21">
        <v>1.9622413782628252E-2</v>
      </c>
      <c r="CL104" s="21">
        <v>0.11339631213924303</v>
      </c>
      <c r="CM104" s="51">
        <v>0</v>
      </c>
      <c r="CN104" s="51">
        <v>0</v>
      </c>
      <c r="CO104" s="21">
        <v>1.4720475737032206E-2</v>
      </c>
      <c r="CP104" s="21">
        <v>7.7618544362809232E-3</v>
      </c>
      <c r="CQ104" s="21">
        <v>2.9065956875787911E-2</v>
      </c>
      <c r="CR104" s="21">
        <v>4.8950477297126762E-3</v>
      </c>
      <c r="CS104" s="21" t="s">
        <v>431</v>
      </c>
      <c r="CT104" s="21">
        <v>1.0186574628767386E-2</v>
      </c>
      <c r="CU104" s="21">
        <v>6.4585365432987665E-2</v>
      </c>
      <c r="CV104" s="21">
        <v>5.5259740034785683E-2</v>
      </c>
      <c r="CW104" s="21">
        <v>0.19246030267282388</v>
      </c>
      <c r="CX104" s="21">
        <v>7.9055772076564695E-2</v>
      </c>
      <c r="CY104" s="21">
        <v>0.18602823833272297</v>
      </c>
      <c r="CZ104" s="21">
        <v>7.2607528712509875E-2</v>
      </c>
      <c r="DA104" s="21">
        <v>0.2614872184400468</v>
      </c>
      <c r="DB104" s="21">
        <v>4.7173795465089575E-2</v>
      </c>
      <c r="DC104" s="21">
        <v>0.22171088334440811</v>
      </c>
      <c r="DD104" s="21">
        <v>2.4473048713192686E-2</v>
      </c>
      <c r="DE104" s="21">
        <v>7.6273949926396536E-2</v>
      </c>
      <c r="DF104" s="21">
        <v>1.625004701973683E-2</v>
      </c>
      <c r="DG104" s="21">
        <v>3.6583761735288628E-2</v>
      </c>
      <c r="DH104" s="21">
        <v>6.3478330694260116E-3</v>
      </c>
      <c r="DI104" s="21">
        <v>0.59081596561249783</v>
      </c>
      <c r="DJ104" s="21">
        <v>0.43579847124439375</v>
      </c>
      <c r="DK104" s="21">
        <v>0.94258847168939208</v>
      </c>
      <c r="DL104" s="21">
        <v>0.73762135184109701</v>
      </c>
      <c r="DM104" s="21">
        <v>1.595401151206556</v>
      </c>
      <c r="DN104" s="21">
        <v>4.5596721249019279</v>
      </c>
      <c r="DO104" s="21">
        <v>3.8349662961802946</v>
      </c>
      <c r="DP104" s="21">
        <v>3.9759755469514761</v>
      </c>
      <c r="DQ104" s="21">
        <v>5.3087288844417928E-2</v>
      </c>
      <c r="DR104" s="21">
        <v>1.8131115883338777E-2</v>
      </c>
      <c r="DS104" s="21">
        <v>3.0603778231266154E-2</v>
      </c>
      <c r="DT104" s="21">
        <v>0.16435640622610204</v>
      </c>
      <c r="DU104" s="21">
        <v>5.2026519688282043E-2</v>
      </c>
      <c r="DV104" s="24">
        <v>0.24804747330178611</v>
      </c>
      <c r="DW104" s="24">
        <v>7.0157635571620816E-2</v>
      </c>
      <c r="DX104" s="24">
        <v>0.34153403343831229</v>
      </c>
      <c r="DY104" s="24">
        <v>1.7000031595814364</v>
      </c>
      <c r="DZ104" s="24">
        <v>0.31654695355598206</v>
      </c>
      <c r="EA104" s="24">
        <v>0.26685715256726505</v>
      </c>
      <c r="EB104" s="24">
        <v>8.985418799470396E-2</v>
      </c>
      <c r="EC104" s="24">
        <v>5.1799172690838294E-2</v>
      </c>
      <c r="ED104" s="24">
        <v>0.27818545163334246</v>
      </c>
      <c r="EE104" s="24">
        <v>0.4198388123188847</v>
      </c>
      <c r="EF104" s="21">
        <v>0.27</v>
      </c>
      <c r="EG104" s="21">
        <v>0.28000000000000003</v>
      </c>
      <c r="EH104" s="21">
        <v>0.2</v>
      </c>
      <c r="EI104" s="21">
        <v>0.4</v>
      </c>
      <c r="EJ104" s="21">
        <v>0.48</v>
      </c>
      <c r="EK104" s="21">
        <v>0.1</v>
      </c>
      <c r="EL104" s="21">
        <v>1.73</v>
      </c>
      <c r="EM104" s="21">
        <v>0.98</v>
      </c>
      <c r="EN104" s="21">
        <v>0.59</v>
      </c>
      <c r="EO104" s="21">
        <v>0.34</v>
      </c>
      <c r="EP104" s="21">
        <v>0.19</v>
      </c>
      <c r="EQ104" s="21">
        <v>1.1199999999999999</v>
      </c>
      <c r="ER104" s="21">
        <v>0.54</v>
      </c>
      <c r="ES104" s="21">
        <v>0.18</v>
      </c>
      <c r="ET104" s="21">
        <v>0.18</v>
      </c>
      <c r="EU104" s="21">
        <v>0.89999999999999991</v>
      </c>
      <c r="EV104" s="21">
        <v>0.13</v>
      </c>
      <c r="EW104" s="21">
        <v>0.27</v>
      </c>
      <c r="EX104" s="21">
        <v>0.4</v>
      </c>
      <c r="EY104" s="21">
        <v>2.4199999999999995</v>
      </c>
      <c r="EZ104" s="21">
        <v>0.25000000000000006</v>
      </c>
      <c r="FA104" s="21">
        <v>0.57627118644067798</v>
      </c>
      <c r="FB104" s="21">
        <v>0.33333333333333331</v>
      </c>
      <c r="FC104" s="21">
        <v>2.6633814478330389</v>
      </c>
      <c r="FD104" s="25">
        <v>4.246130862054337E-2</v>
      </c>
      <c r="FE104" s="53">
        <v>0</v>
      </c>
      <c r="FF104" s="53">
        <v>0</v>
      </c>
      <c r="FG104" s="25">
        <v>0.10512685302042146</v>
      </c>
      <c r="FH104" s="25">
        <v>0.21216175708421692</v>
      </c>
      <c r="FI104" s="25">
        <v>0.27897545563831971</v>
      </c>
      <c r="FJ104" s="25">
        <v>5.2798817259623945E-2</v>
      </c>
      <c r="FK104" s="25">
        <v>0.21709518843936693</v>
      </c>
      <c r="FL104" s="25">
        <v>0.90861938006249243</v>
      </c>
      <c r="FM104" s="69" t="s">
        <v>151</v>
      </c>
      <c r="FN104" s="70" t="s">
        <v>396</v>
      </c>
      <c r="FO104" s="70" t="s">
        <v>396</v>
      </c>
      <c r="FP104" s="70" t="s">
        <v>396</v>
      </c>
      <c r="FQ104" s="70" t="s">
        <v>392</v>
      </c>
      <c r="FR104" s="70" t="s">
        <v>392</v>
      </c>
      <c r="FS104" s="45"/>
    </row>
    <row r="105" spans="1:175" s="44" customFormat="1" ht="12.75" customHeight="1" x14ac:dyDescent="0.25">
      <c r="A105" s="7" t="s">
        <v>152</v>
      </c>
      <c r="B105" s="13" t="s">
        <v>15</v>
      </c>
      <c r="C105" s="13" t="s">
        <v>15</v>
      </c>
      <c r="D105" s="13">
        <v>2016</v>
      </c>
      <c r="E105" s="13" t="s">
        <v>284</v>
      </c>
      <c r="F105" s="13"/>
      <c r="G105" s="14">
        <v>72.61</v>
      </c>
      <c r="H105" s="14">
        <v>164.34</v>
      </c>
      <c r="I105" s="15">
        <v>5</v>
      </c>
      <c r="J105" s="15">
        <v>27</v>
      </c>
      <c r="K105" s="16">
        <v>269.29925210699997</v>
      </c>
      <c r="L105" s="15">
        <v>1186.5786230000001</v>
      </c>
      <c r="M105" s="15">
        <v>366.80753199999998</v>
      </c>
      <c r="N105" s="14">
        <v>0.85</v>
      </c>
      <c r="O105" s="14">
        <v>0.122</v>
      </c>
      <c r="P105" s="14">
        <v>6.9672131147540988</v>
      </c>
      <c r="Q105" s="18">
        <v>24.006900000000002</v>
      </c>
      <c r="R105" s="19">
        <v>-25.41</v>
      </c>
      <c r="S105" s="20">
        <v>-728.30259640199779</v>
      </c>
      <c r="T105" s="22" t="s">
        <v>47</v>
      </c>
      <c r="U105" s="18">
        <v>197.5</v>
      </c>
      <c r="V105" s="18">
        <v>148.30000000000001</v>
      </c>
      <c r="W105" s="18">
        <v>962</v>
      </c>
      <c r="X105" s="18">
        <v>61</v>
      </c>
      <c r="Y105" s="18">
        <v>50</v>
      </c>
      <c r="Z105" s="18">
        <v>12</v>
      </c>
      <c r="AA105" s="18">
        <v>26.4</v>
      </c>
      <c r="AB105" s="18">
        <v>0.8</v>
      </c>
      <c r="AC105" s="18">
        <v>26.3</v>
      </c>
      <c r="AD105" s="18">
        <v>0.7</v>
      </c>
      <c r="AE105" s="18">
        <v>21</v>
      </c>
      <c r="AF105" s="18">
        <v>2.6</v>
      </c>
      <c r="AG105" s="18">
        <v>0.155319821696627</v>
      </c>
      <c r="AH105" s="18">
        <v>15.531982169662701</v>
      </c>
      <c r="AI105" s="18">
        <v>0.101245860833845</v>
      </c>
      <c r="AJ105" s="18">
        <v>0.70540450236941199</v>
      </c>
      <c r="AK105" s="18">
        <v>70.540450236941197</v>
      </c>
      <c r="AL105" s="18">
        <v>6.9742108365182895E-2</v>
      </c>
      <c r="AM105" s="18">
        <v>0.13927567593396201</v>
      </c>
      <c r="AN105" s="18">
        <v>13.927567593396201</v>
      </c>
      <c r="AO105" s="18">
        <v>7.0063095693820104E-2</v>
      </c>
      <c r="AP105" s="14">
        <v>0.81954753995692808</v>
      </c>
      <c r="AQ105" s="14">
        <v>0.18045246004307192</v>
      </c>
      <c r="AR105" s="14">
        <v>1.3202184844213296</v>
      </c>
      <c r="AS105" s="14">
        <v>5.9959382701400017</v>
      </c>
      <c r="AT105" s="14">
        <v>7.3161567545613311</v>
      </c>
      <c r="AU105" s="14">
        <v>86.072432406603895</v>
      </c>
      <c r="AV105" s="22"/>
      <c r="AW105" s="22"/>
      <c r="AX105" s="22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4"/>
      <c r="DR105" s="24"/>
      <c r="DS105" s="24"/>
      <c r="DT105" s="24"/>
      <c r="DU105" s="24"/>
      <c r="DV105" s="24"/>
      <c r="DW105" s="23"/>
      <c r="DX105" s="23"/>
      <c r="DY105" s="23"/>
      <c r="DZ105" s="23"/>
      <c r="EA105" s="23"/>
      <c r="EB105" s="23"/>
      <c r="EC105" s="23"/>
      <c r="ED105" s="23"/>
      <c r="EE105" s="23"/>
      <c r="EF105" s="22">
        <v>0.18</v>
      </c>
      <c r="EG105" s="22">
        <v>0.19</v>
      </c>
      <c r="EH105" s="22">
        <v>0.14000000000000001</v>
      </c>
      <c r="EI105" s="22">
        <v>0.33</v>
      </c>
      <c r="EJ105" s="22">
        <v>0.47</v>
      </c>
      <c r="EK105" s="22">
        <v>0.08</v>
      </c>
      <c r="EL105" s="22">
        <v>1.3900000000000001</v>
      </c>
      <c r="EM105" s="22">
        <v>0.88</v>
      </c>
      <c r="EN105" s="22">
        <v>0.6</v>
      </c>
      <c r="EO105" s="22">
        <v>0.35</v>
      </c>
      <c r="EP105" s="22">
        <v>0.18</v>
      </c>
      <c r="EQ105" s="22">
        <v>1.1299999999999999</v>
      </c>
      <c r="ER105" s="22">
        <v>0.57999999999999996</v>
      </c>
      <c r="ES105" s="22">
        <v>0.19</v>
      </c>
      <c r="ET105" s="22">
        <v>0.19</v>
      </c>
      <c r="EU105" s="22">
        <v>0.96</v>
      </c>
      <c r="EV105" s="22">
        <v>0.13</v>
      </c>
      <c r="EW105" s="22">
        <v>0.25</v>
      </c>
      <c r="EX105" s="22">
        <v>0.38</v>
      </c>
      <c r="EY105" s="22">
        <v>2.4699999999999998</v>
      </c>
      <c r="EZ105" s="22">
        <v>0.16814159292035399</v>
      </c>
      <c r="FA105" s="22">
        <v>0.58333333333333337</v>
      </c>
      <c r="FB105" s="22">
        <v>0.32758620689655177</v>
      </c>
      <c r="FC105" s="22">
        <v>3.9013379268863857</v>
      </c>
      <c r="FD105" s="25">
        <v>2.7406024058851421E-2</v>
      </c>
      <c r="FE105" s="53">
        <v>0</v>
      </c>
      <c r="FF105" s="53">
        <v>0</v>
      </c>
      <c r="FG105" s="25">
        <v>8.1219685758171761E-2</v>
      </c>
      <c r="FH105" s="25">
        <v>0.146961626838923</v>
      </c>
      <c r="FI105" s="25">
        <v>0.20005691677527604</v>
      </c>
      <c r="FJ105" s="25">
        <v>3.1970225416966751E-2</v>
      </c>
      <c r="FK105" s="25">
        <v>0.14550165881776281</v>
      </c>
      <c r="FL105" s="25">
        <v>0.63311613766595176</v>
      </c>
      <c r="FM105" s="69" t="s">
        <v>152</v>
      </c>
      <c r="FN105" s="70" t="s">
        <v>396</v>
      </c>
      <c r="FO105" s="70" t="s">
        <v>396</v>
      </c>
      <c r="FP105" s="70" t="s">
        <v>396</v>
      </c>
      <c r="FQ105" s="70" t="s">
        <v>392</v>
      </c>
      <c r="FR105" s="70"/>
      <c r="FS105" s="45"/>
    </row>
    <row r="106" spans="1:175" ht="12.75" customHeight="1" x14ac:dyDescent="0.25">
      <c r="A106" s="7" t="s">
        <v>153</v>
      </c>
      <c r="B106" s="28" t="s">
        <v>15</v>
      </c>
      <c r="C106" s="28" t="s">
        <v>15</v>
      </c>
      <c r="D106" s="28">
        <v>2016</v>
      </c>
      <c r="E106" s="28" t="s">
        <v>284</v>
      </c>
      <c r="F106" s="28"/>
      <c r="G106" s="18">
        <v>71.8</v>
      </c>
      <c r="H106" s="18">
        <v>166.13</v>
      </c>
      <c r="I106" s="19">
        <v>5</v>
      </c>
      <c r="J106" s="19">
        <v>26</v>
      </c>
      <c r="K106" s="16">
        <v>215.17936270800001</v>
      </c>
      <c r="L106" s="19">
        <v>1271.9524719999999</v>
      </c>
      <c r="M106" s="19">
        <v>317.02397400000001</v>
      </c>
      <c r="N106" s="18">
        <v>0.54</v>
      </c>
      <c r="O106" s="18">
        <v>8.5000000000000006E-2</v>
      </c>
      <c r="P106" s="18">
        <v>6.3529411764705879</v>
      </c>
      <c r="Q106" s="18">
        <v>12.832599999999999</v>
      </c>
      <c r="R106" s="19">
        <v>-24.91</v>
      </c>
      <c r="S106" s="31">
        <v>-626.74221201989735</v>
      </c>
      <c r="T106" s="21" t="s">
        <v>48</v>
      </c>
      <c r="U106" s="18">
        <v>197.5</v>
      </c>
      <c r="V106" s="18">
        <v>148.30000000000001</v>
      </c>
      <c r="W106" s="18">
        <v>962</v>
      </c>
      <c r="X106" s="18">
        <v>61</v>
      </c>
      <c r="Y106" s="18">
        <v>50</v>
      </c>
      <c r="Z106" s="18">
        <v>12</v>
      </c>
      <c r="AA106" s="18">
        <v>26.4</v>
      </c>
      <c r="AB106" s="18">
        <v>0.8</v>
      </c>
      <c r="AC106" s="18">
        <v>26.3</v>
      </c>
      <c r="AD106" s="18">
        <v>0.7</v>
      </c>
      <c r="AE106" s="18">
        <v>21</v>
      </c>
      <c r="AF106" s="18">
        <v>2.6</v>
      </c>
      <c r="AG106" s="18">
        <v>0.18488135833090699</v>
      </c>
      <c r="AH106" s="18">
        <v>18.488135833090698</v>
      </c>
      <c r="AI106" s="18">
        <v>0.119700721092523</v>
      </c>
      <c r="AJ106" s="18">
        <v>0.59027391244858995</v>
      </c>
      <c r="AK106" s="18">
        <v>59.027391244858997</v>
      </c>
      <c r="AL106" s="18">
        <v>7.2148543747609206E-2</v>
      </c>
      <c r="AM106" s="18">
        <v>0.224844729220503</v>
      </c>
      <c r="AN106" s="18">
        <v>22.484472922050301</v>
      </c>
      <c r="AO106" s="18">
        <v>8.2607706613768303E-2</v>
      </c>
      <c r="AP106" s="18">
        <v>0.76149119369982465</v>
      </c>
      <c r="AQ106" s="18">
        <v>0.23850880630017535</v>
      </c>
      <c r="AR106" s="18">
        <v>0.99835933498689777</v>
      </c>
      <c r="AS106" s="18">
        <v>3.1874791272223861</v>
      </c>
      <c r="AT106" s="18">
        <v>4.1858384622092837</v>
      </c>
      <c r="AU106" s="18">
        <v>77.515527077949699</v>
      </c>
      <c r="AV106" s="21"/>
      <c r="AW106" s="21"/>
      <c r="AX106" s="21" t="s">
        <v>432</v>
      </c>
      <c r="AY106" s="21">
        <v>3.3783980681352239E-3</v>
      </c>
      <c r="AZ106" s="21">
        <v>5.1457589317425168E-3</v>
      </c>
      <c r="BA106" s="21">
        <v>5.9743651502650119E-3</v>
      </c>
      <c r="BB106" s="21">
        <v>8.8433621385392899E-3</v>
      </c>
      <c r="BC106" s="21">
        <v>7.4555197638917943E-3</v>
      </c>
      <c r="BD106" s="21">
        <v>2.2616192821898879E-2</v>
      </c>
      <c r="BE106" s="21">
        <v>1.8865652037772587E-2</v>
      </c>
      <c r="BF106" s="21">
        <v>4.6644231686095293E-2</v>
      </c>
      <c r="BG106" s="21">
        <v>2.5365998564612108E-2</v>
      </c>
      <c r="BH106" s="21">
        <v>5.9644532774559771E-2</v>
      </c>
      <c r="BI106" s="21">
        <v>2.5025562097130107E-2</v>
      </c>
      <c r="BJ106" s="21">
        <v>9.1762827039012271E-2</v>
      </c>
      <c r="BK106" s="21">
        <v>2.1703558921495728E-2</v>
      </c>
      <c r="BL106" s="21">
        <v>9.215991435705681E-2</v>
      </c>
      <c r="BM106" s="21">
        <v>1.1068314537963966E-2</v>
      </c>
      <c r="BN106" s="21">
        <v>9.6989156200155371E-2</v>
      </c>
      <c r="BO106" s="21">
        <v>1.0106325185652869E-2</v>
      </c>
      <c r="BP106" s="21">
        <v>4.1903995179239796E-2</v>
      </c>
      <c r="BQ106" s="21">
        <v>8.310055280835638E-3</v>
      </c>
      <c r="BR106" s="21">
        <v>1.2300829410372097E-2</v>
      </c>
      <c r="BS106" s="21">
        <v>3.9825329454409378E-2</v>
      </c>
      <c r="BT106" s="21">
        <v>3.2339148137658945E-2</v>
      </c>
      <c r="BU106" s="21">
        <v>0.25456072070565339</v>
      </c>
      <c r="BV106" s="21">
        <v>7.5905427176172088E-2</v>
      </c>
      <c r="BW106" s="21">
        <v>0.53973455859737474</v>
      </c>
      <c r="BX106" s="21">
        <v>0.85324530395733855</v>
      </c>
      <c r="BY106" s="21">
        <v>9.8565673701589238E-2</v>
      </c>
      <c r="BZ106" s="21">
        <v>0.35144957067681509</v>
      </c>
      <c r="CA106" s="21">
        <v>2.1048791611546169E-2</v>
      </c>
      <c r="CB106" s="21">
        <v>3.9964524012014439E-2</v>
      </c>
      <c r="CC106" s="21">
        <v>1.8422584830771818E-2</v>
      </c>
      <c r="CD106" s="21">
        <v>7.6963541291311763E-2</v>
      </c>
      <c r="CE106" s="21">
        <v>4.5184232311312439E-2</v>
      </c>
      <c r="CF106" s="21">
        <v>0.11610190852218337</v>
      </c>
      <c r="CG106" s="21">
        <v>3.6123761957718457E-2</v>
      </c>
      <c r="CH106" s="21">
        <v>8.8372943612180663E-2</v>
      </c>
      <c r="CI106" s="21">
        <v>2.3547875011598711E-2</v>
      </c>
      <c r="CJ106" s="21">
        <v>6.3634945496418349E-2</v>
      </c>
      <c r="CK106" s="21">
        <v>2.0807694404085E-2</v>
      </c>
      <c r="CL106" s="21">
        <v>6.8334254626756102E-2</v>
      </c>
      <c r="CM106" s="51">
        <v>0</v>
      </c>
      <c r="CN106" s="21">
        <v>4.8676983996006049E-2</v>
      </c>
      <c r="CO106" s="21">
        <v>3.7191204592308277E-2</v>
      </c>
      <c r="CP106" s="21">
        <v>1.3706969096541382E-2</v>
      </c>
      <c r="CQ106" s="21">
        <v>8.3154632227144698E-2</v>
      </c>
      <c r="CR106" s="21">
        <v>8.3373261718683207E-3</v>
      </c>
      <c r="CS106" s="21" t="s">
        <v>431</v>
      </c>
      <c r="CT106" s="21">
        <v>9.033780133329946E-3</v>
      </c>
      <c r="CU106" s="21">
        <v>6.9358038627305607E-2</v>
      </c>
      <c r="CV106" s="21">
        <v>4.1739403993625628E-2</v>
      </c>
      <c r="CW106" s="21">
        <v>0.18361381805290336</v>
      </c>
      <c r="CX106" s="21">
        <v>6.3832667980798063E-2</v>
      </c>
      <c r="CY106" s="21">
        <v>0.17764858017896668</v>
      </c>
      <c r="CZ106" s="21">
        <v>6.0059407004297481E-2</v>
      </c>
      <c r="DA106" s="21">
        <v>0.27937013304773933</v>
      </c>
      <c r="DB106" s="21">
        <v>3.9010625426018603E-2</v>
      </c>
      <c r="DC106" s="21">
        <v>0.21195847648464342</v>
      </c>
      <c r="DD106" s="21">
        <v>2.2106996445286839E-2</v>
      </c>
      <c r="DE106" s="21">
        <v>6.6734007496340217E-2</v>
      </c>
      <c r="DF106" s="21">
        <v>1.5262993393771244E-2</v>
      </c>
      <c r="DG106" s="21">
        <v>2.7253950457445188E-2</v>
      </c>
      <c r="DH106" s="21">
        <v>5.4873453069639094E-3</v>
      </c>
      <c r="DI106" s="21">
        <v>0.45036418629226665</v>
      </c>
      <c r="DJ106" s="21">
        <v>0.41692338363094061</v>
      </c>
      <c r="DK106" s="21">
        <v>0.89940516993450892</v>
      </c>
      <c r="DL106" s="21">
        <v>0.92574719820277973</v>
      </c>
      <c r="DM106" s="21">
        <v>1.9970619274571586</v>
      </c>
      <c r="DN106" s="21">
        <v>4.559419601858167</v>
      </c>
      <c r="DO106" s="21">
        <v>3.4289211561984168</v>
      </c>
      <c r="DP106" s="21">
        <v>4.5926875801064853</v>
      </c>
      <c r="DQ106" s="21">
        <v>0.19190331872816743</v>
      </c>
      <c r="DR106" s="21">
        <v>2.5631005769904961E-2</v>
      </c>
      <c r="DS106" s="21">
        <v>5.4982187207602562E-2</v>
      </c>
      <c r="DT106" s="21">
        <v>0.18107972046922818</v>
      </c>
      <c r="DU106" s="21">
        <v>5.8299761231969879E-2</v>
      </c>
      <c r="DV106" s="24">
        <v>0.42796522640499818</v>
      </c>
      <c r="DW106" s="24">
        <v>8.3930767001874837E-2</v>
      </c>
      <c r="DX106" s="24">
        <v>0.133562076673679</v>
      </c>
      <c r="DY106" s="24">
        <v>1.0603390696670683</v>
      </c>
      <c r="DZ106" s="24">
        <v>0.3219563244348892</v>
      </c>
      <c r="EA106" s="24">
        <v>0.24696810173957578</v>
      </c>
      <c r="EB106" s="24">
        <v>0.42610696980161422</v>
      </c>
      <c r="EC106" s="24">
        <v>0.1220838354405062</v>
      </c>
      <c r="ED106" s="24">
        <v>0.40207397919450766</v>
      </c>
      <c r="EE106" s="24">
        <v>0.9502647844366281</v>
      </c>
      <c r="EF106" s="21">
        <v>0.51</v>
      </c>
      <c r="EG106" s="21">
        <v>0.15</v>
      </c>
      <c r="EH106" s="21">
        <v>0.14000000000000001</v>
      </c>
      <c r="EI106" s="21">
        <v>0.31</v>
      </c>
      <c r="EJ106" s="21">
        <v>0.43</v>
      </c>
      <c r="EK106" s="21">
        <v>0.05</v>
      </c>
      <c r="EL106" s="21">
        <v>1.59</v>
      </c>
      <c r="EM106" s="21">
        <v>0.79</v>
      </c>
      <c r="EN106" s="21">
        <v>0.42</v>
      </c>
      <c r="EO106" s="21">
        <v>0.28000000000000003</v>
      </c>
      <c r="EP106" s="21">
        <v>0.1</v>
      </c>
      <c r="EQ106" s="21">
        <v>0.79999999999999993</v>
      </c>
      <c r="ER106" s="21">
        <v>0.41</v>
      </c>
      <c r="ES106" s="21">
        <v>0.16</v>
      </c>
      <c r="ET106" s="21">
        <v>0.1</v>
      </c>
      <c r="EU106" s="21">
        <v>0.66999999999999993</v>
      </c>
      <c r="EV106" s="21">
        <v>0.06</v>
      </c>
      <c r="EW106" s="21">
        <v>0.11</v>
      </c>
      <c r="EX106" s="21">
        <v>0.16999999999999998</v>
      </c>
      <c r="EY106" s="21">
        <v>1.6399999999999997</v>
      </c>
      <c r="EZ106" s="21">
        <v>0.1875</v>
      </c>
      <c r="FA106" s="21">
        <v>0.66666666666666674</v>
      </c>
      <c r="FB106" s="21">
        <v>0.3902439024390244</v>
      </c>
      <c r="FC106" s="21">
        <v>10.193773481302772</v>
      </c>
      <c r="FD106" s="25">
        <v>4.5639255223479157E-3</v>
      </c>
      <c r="FE106" s="53">
        <v>0</v>
      </c>
      <c r="FF106" s="53">
        <v>0</v>
      </c>
      <c r="FG106" s="25">
        <v>2.1396606213939014E-2</v>
      </c>
      <c r="FH106" s="25">
        <v>4.0597449419767957E-2</v>
      </c>
      <c r="FI106" s="25">
        <v>5.3115858020535631E-2</v>
      </c>
      <c r="FJ106" s="25">
        <v>7.8563532219834663E-3</v>
      </c>
      <c r="FK106" s="25">
        <v>3.3352330938643301E-2</v>
      </c>
      <c r="FL106" s="25">
        <v>0.16088252333721725</v>
      </c>
      <c r="FM106" s="69" t="s">
        <v>153</v>
      </c>
      <c r="FN106" s="70" t="s">
        <v>396</v>
      </c>
      <c r="FO106" s="70" t="s">
        <v>396</v>
      </c>
      <c r="FP106" s="70" t="s">
        <v>396</v>
      </c>
      <c r="FQ106" s="70" t="s">
        <v>392</v>
      </c>
      <c r="FR106" s="70" t="s">
        <v>392</v>
      </c>
      <c r="FS106" s="45"/>
    </row>
    <row r="107" spans="1:175" ht="12.75" customHeight="1" x14ac:dyDescent="0.25">
      <c r="A107" s="7" t="s">
        <v>154</v>
      </c>
      <c r="B107" s="13" t="s">
        <v>15</v>
      </c>
      <c r="C107" s="13" t="s">
        <v>15</v>
      </c>
      <c r="D107" s="13">
        <v>2016</v>
      </c>
      <c r="E107" s="13" t="s">
        <v>284</v>
      </c>
      <c r="F107" s="13"/>
      <c r="G107" s="14">
        <v>69.17</v>
      </c>
      <c r="H107" s="14">
        <v>170.3</v>
      </c>
      <c r="I107" s="15">
        <v>5</v>
      </c>
      <c r="J107" s="15">
        <v>14</v>
      </c>
      <c r="K107" s="16">
        <v>23.786613756400001</v>
      </c>
      <c r="L107" s="15">
        <v>1542.744506</v>
      </c>
      <c r="M107" s="15">
        <v>367.68650700000001</v>
      </c>
      <c r="N107" s="14">
        <v>0.5</v>
      </c>
      <c r="O107" s="14">
        <v>6.0999999999999999E-2</v>
      </c>
      <c r="P107" s="14">
        <v>8.1967213114754092</v>
      </c>
      <c r="Q107" s="18">
        <v>11.260899999999999</v>
      </c>
      <c r="R107" s="19">
        <v>-25.82</v>
      </c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W107" s="21"/>
      <c r="AX107" s="21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Q107" s="24"/>
      <c r="DR107" s="24"/>
      <c r="DS107" s="24"/>
      <c r="DT107" s="24"/>
      <c r="DU107" s="24"/>
      <c r="DV107" s="24"/>
      <c r="EF107" s="22">
        <v>0.26</v>
      </c>
      <c r="EG107" s="22">
        <v>0.6</v>
      </c>
      <c r="EH107" s="22">
        <v>0.23</v>
      </c>
      <c r="EI107" s="22">
        <v>0.57999999999999996</v>
      </c>
      <c r="EJ107" s="22">
        <v>0.8</v>
      </c>
      <c r="EK107" s="22">
        <v>0.16</v>
      </c>
      <c r="EL107" s="22">
        <v>2.63</v>
      </c>
      <c r="EM107" s="22">
        <v>1.5399999999999998</v>
      </c>
      <c r="EN107" s="22">
        <v>1.01</v>
      </c>
      <c r="EO107" s="22">
        <v>0.63</v>
      </c>
      <c r="EP107" s="22">
        <v>0.31</v>
      </c>
      <c r="EQ107" s="22">
        <v>1.9500000000000002</v>
      </c>
      <c r="ER107" s="22">
        <v>0.98</v>
      </c>
      <c r="ES107" s="22">
        <v>0.34</v>
      </c>
      <c r="ET107" s="22">
        <v>0.3</v>
      </c>
      <c r="EU107" s="22">
        <v>1.62</v>
      </c>
      <c r="EV107" s="22">
        <v>0.27</v>
      </c>
      <c r="EW107" s="22">
        <v>0.69</v>
      </c>
      <c r="EX107" s="22">
        <v>0.96</v>
      </c>
      <c r="EY107" s="22">
        <v>4.53</v>
      </c>
      <c r="EZ107" s="22">
        <v>0.30769230769230765</v>
      </c>
      <c r="FA107" s="22">
        <v>0.62376237623762376</v>
      </c>
      <c r="FB107" s="22">
        <v>0.34693877551020413</v>
      </c>
      <c r="FC107" s="22">
        <v>1.9164216461390853</v>
      </c>
      <c r="FD107" s="25">
        <v>0.11676619683897461</v>
      </c>
      <c r="FE107" s="53">
        <v>0</v>
      </c>
      <c r="FF107" s="53">
        <v>0</v>
      </c>
      <c r="FG107" s="25">
        <v>0.28841837123582903</v>
      </c>
      <c r="FH107" s="25">
        <v>0.54224274222680025</v>
      </c>
      <c r="FI107" s="25">
        <v>0.93341468651847292</v>
      </c>
      <c r="FJ107" s="25">
        <v>0.10663088767858911</v>
      </c>
      <c r="FK107" s="25">
        <v>0.37630755449102865</v>
      </c>
      <c r="FL107" s="25">
        <v>2.3637804389896946</v>
      </c>
      <c r="FM107" s="69" t="s">
        <v>154</v>
      </c>
      <c r="FN107" s="70" t="s">
        <v>396</v>
      </c>
      <c r="FO107" s="70" t="s">
        <v>396</v>
      </c>
      <c r="FQ107" s="70" t="s">
        <v>392</v>
      </c>
      <c r="FS107" s="45"/>
    </row>
    <row r="108" spans="1:175" ht="12.75" customHeight="1" x14ac:dyDescent="0.25">
      <c r="A108" s="7" t="s">
        <v>155</v>
      </c>
      <c r="B108" s="13" t="s">
        <v>15</v>
      </c>
      <c r="C108" s="13" t="s">
        <v>15</v>
      </c>
      <c r="D108" s="13">
        <v>2016</v>
      </c>
      <c r="E108" s="13" t="s">
        <v>284</v>
      </c>
      <c r="F108" s="13"/>
      <c r="G108" s="14">
        <v>69.180000000000007</v>
      </c>
      <c r="H108" s="14">
        <v>170.59</v>
      </c>
      <c r="I108" s="15">
        <v>5</v>
      </c>
      <c r="J108" s="15">
        <v>14</v>
      </c>
      <c r="K108" s="16">
        <v>12.1904121235</v>
      </c>
      <c r="L108" s="15">
        <v>1552.0941459999999</v>
      </c>
      <c r="M108" s="15">
        <v>378.96866</v>
      </c>
      <c r="N108" s="14">
        <v>1.24</v>
      </c>
      <c r="O108" s="14">
        <v>0.121</v>
      </c>
      <c r="P108" s="14">
        <v>10.24793388429752</v>
      </c>
      <c r="Q108" s="18">
        <v>12.0891</v>
      </c>
      <c r="R108" s="19">
        <v>-26.64</v>
      </c>
      <c r="S108" s="20">
        <v>-403.57373425306633</v>
      </c>
      <c r="T108" s="22" t="s">
        <v>49</v>
      </c>
      <c r="U108" s="18">
        <v>197.5</v>
      </c>
      <c r="V108" s="18">
        <v>148.30000000000001</v>
      </c>
      <c r="W108" s="18">
        <v>962</v>
      </c>
      <c r="X108" s="18">
        <v>61</v>
      </c>
      <c r="Y108" s="18">
        <v>50</v>
      </c>
      <c r="Z108" s="18">
        <v>12</v>
      </c>
      <c r="AA108" s="18">
        <v>26.4</v>
      </c>
      <c r="AB108" s="18">
        <v>0.8</v>
      </c>
      <c r="AC108" s="18">
        <v>26.3</v>
      </c>
      <c r="AD108" s="18">
        <v>0.7</v>
      </c>
      <c r="AE108" s="18">
        <v>21</v>
      </c>
      <c r="AF108" s="18">
        <v>2.6</v>
      </c>
      <c r="AG108" s="18">
        <v>0.59525748201848805</v>
      </c>
      <c r="AH108" s="18">
        <v>59.525748201848806</v>
      </c>
      <c r="AI108" s="18">
        <v>0.19417390096864501</v>
      </c>
      <c r="AJ108" s="18">
        <v>0.27353017740367302</v>
      </c>
      <c r="AK108" s="18">
        <v>27.353017740367303</v>
      </c>
      <c r="AL108" s="18">
        <v>0.11133299366242801</v>
      </c>
      <c r="AM108" s="18">
        <v>0.13121234057784201</v>
      </c>
      <c r="AN108" s="18">
        <v>13.1212340577842</v>
      </c>
      <c r="AO108" s="18">
        <v>0.13741812369126699</v>
      </c>
      <c r="AP108" s="14">
        <v>0.31484123241989942</v>
      </c>
      <c r="AQ108" s="14">
        <v>0.68515876758010053</v>
      </c>
      <c r="AR108" s="14">
        <v>7.381192777029252</v>
      </c>
      <c r="AS108" s="14">
        <v>3.3917741998055457</v>
      </c>
      <c r="AT108" s="14">
        <v>10.772966976834798</v>
      </c>
      <c r="AU108" s="14">
        <v>86.878765942216106</v>
      </c>
      <c r="AW108" s="21"/>
      <c r="AX108" s="21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Q108" s="24"/>
      <c r="DR108" s="24"/>
      <c r="DS108" s="24"/>
      <c r="DT108" s="24"/>
      <c r="DU108" s="24"/>
      <c r="DV108" s="24"/>
      <c r="EF108" s="22">
        <v>0.23</v>
      </c>
      <c r="EG108" s="22">
        <v>0.28999999999999998</v>
      </c>
      <c r="EH108" s="22">
        <v>0.19</v>
      </c>
      <c r="EI108" s="22">
        <v>0.8</v>
      </c>
      <c r="EJ108" s="22">
        <v>1.19</v>
      </c>
      <c r="EK108" s="22">
        <v>0.22</v>
      </c>
      <c r="EL108" s="22">
        <v>2.9200000000000004</v>
      </c>
      <c r="EM108" s="22">
        <v>2.21</v>
      </c>
      <c r="EN108" s="22">
        <v>1.85</v>
      </c>
      <c r="EO108" s="22">
        <v>1.1200000000000001</v>
      </c>
      <c r="EP108" s="22">
        <v>0.55000000000000004</v>
      </c>
      <c r="EQ108" s="22">
        <v>3.5200000000000005</v>
      </c>
      <c r="ER108" s="22">
        <v>1.49</v>
      </c>
      <c r="ES108" s="22">
        <v>0.54</v>
      </c>
      <c r="ET108" s="22">
        <v>0.47</v>
      </c>
      <c r="EU108" s="22">
        <v>2.5</v>
      </c>
      <c r="EV108" s="22">
        <v>0.59</v>
      </c>
      <c r="EW108" s="22">
        <v>1.75</v>
      </c>
      <c r="EX108" s="22">
        <v>2.34</v>
      </c>
      <c r="EY108" s="22">
        <v>8.36</v>
      </c>
      <c r="EZ108" s="22">
        <v>8.2386363636363619E-2</v>
      </c>
      <c r="FA108" s="22">
        <v>0.60540540540540544</v>
      </c>
      <c r="FB108" s="22">
        <v>0.36241610738255037</v>
      </c>
      <c r="FC108" s="22">
        <v>1.3641316060340198</v>
      </c>
      <c r="FD108" s="25">
        <v>0.26290267833699477</v>
      </c>
      <c r="FE108" s="53">
        <v>0</v>
      </c>
      <c r="FF108" s="53">
        <v>0</v>
      </c>
      <c r="FG108" s="25">
        <v>0.78125948832683434</v>
      </c>
      <c r="FH108" s="25">
        <v>1.3757518016660812</v>
      </c>
      <c r="FI108" s="25">
        <v>2.5496613245373907</v>
      </c>
      <c r="FJ108" s="25">
        <v>0.2677161886919846</v>
      </c>
      <c r="FK108" s="25">
        <v>0.8911494716602314</v>
      </c>
      <c r="FL108" s="25">
        <v>6.128440953219517</v>
      </c>
      <c r="FM108" s="69" t="s">
        <v>155</v>
      </c>
      <c r="FN108" s="70" t="s">
        <v>396</v>
      </c>
      <c r="FO108" s="70" t="s">
        <v>396</v>
      </c>
      <c r="FP108" s="70" t="s">
        <v>396</v>
      </c>
      <c r="FQ108" s="70" t="s">
        <v>392</v>
      </c>
      <c r="FS108" s="45"/>
    </row>
    <row r="109" spans="1:175" ht="12.75" customHeight="1" x14ac:dyDescent="0.25">
      <c r="A109" s="7" t="s">
        <v>156</v>
      </c>
      <c r="B109" s="13" t="s">
        <v>15</v>
      </c>
      <c r="C109" s="13" t="s">
        <v>15</v>
      </c>
      <c r="D109" s="13">
        <v>2016</v>
      </c>
      <c r="E109" s="13" t="s">
        <v>284</v>
      </c>
      <c r="F109" s="13"/>
      <c r="G109" s="14">
        <v>69.38</v>
      </c>
      <c r="H109" s="14">
        <v>169.42</v>
      </c>
      <c r="I109" s="15">
        <v>5</v>
      </c>
      <c r="J109" s="15">
        <v>13</v>
      </c>
      <c r="K109" s="16">
        <v>23.926650706099998</v>
      </c>
      <c r="L109" s="15">
        <v>1500.205287</v>
      </c>
      <c r="M109" s="15">
        <v>329.10081400000001</v>
      </c>
      <c r="N109" s="14">
        <v>0.47</v>
      </c>
      <c r="O109" s="14">
        <v>7.4999999999999997E-2</v>
      </c>
      <c r="P109" s="14">
        <v>6.2666666666666666</v>
      </c>
      <c r="Q109" s="18">
        <v>7.5157999999999996</v>
      </c>
      <c r="R109" s="19">
        <v>-24.44</v>
      </c>
      <c r="S109" s="20">
        <v>-395.65906881931636</v>
      </c>
      <c r="T109" s="22" t="s">
        <v>50</v>
      </c>
      <c r="U109" s="18">
        <v>197.5</v>
      </c>
      <c r="V109" s="18">
        <v>148.30000000000001</v>
      </c>
      <c r="W109" s="18">
        <v>962</v>
      </c>
      <c r="X109" s="18">
        <v>61</v>
      </c>
      <c r="Y109" s="18">
        <v>50</v>
      </c>
      <c r="Z109" s="18">
        <v>12</v>
      </c>
      <c r="AA109" s="18">
        <v>26.4</v>
      </c>
      <c r="AB109" s="18">
        <v>0.8</v>
      </c>
      <c r="AC109" s="18">
        <v>26.3</v>
      </c>
      <c r="AD109" s="18">
        <v>0.7</v>
      </c>
      <c r="AE109" s="18">
        <v>21</v>
      </c>
      <c r="AF109" s="18">
        <v>2.6</v>
      </c>
      <c r="AG109" s="18">
        <v>0.33251218421985002</v>
      </c>
      <c r="AH109" s="18">
        <v>33.251218421985001</v>
      </c>
      <c r="AI109" s="18">
        <v>0.17719679399861299</v>
      </c>
      <c r="AJ109" s="18">
        <v>0.308719375932202</v>
      </c>
      <c r="AK109" s="18">
        <v>30.871937593220199</v>
      </c>
      <c r="AL109" s="18">
        <v>8.4465151578261899E-2</v>
      </c>
      <c r="AM109" s="18">
        <v>0.35876843984794599</v>
      </c>
      <c r="AN109" s="18">
        <v>35.876843984794597</v>
      </c>
      <c r="AO109" s="18">
        <v>0.127307918460039</v>
      </c>
      <c r="AP109" s="14">
        <v>0.48144756920416854</v>
      </c>
      <c r="AQ109" s="14">
        <v>0.51855243079583146</v>
      </c>
      <c r="AR109" s="14">
        <v>1.5628072658332948</v>
      </c>
      <c r="AS109" s="14">
        <v>1.4509810668813492</v>
      </c>
      <c r="AT109" s="14">
        <v>3.0137883327146442</v>
      </c>
      <c r="AU109" s="14">
        <v>64.123156015205211</v>
      </c>
      <c r="AW109" s="21"/>
      <c r="AX109" s="21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Q109" s="24"/>
      <c r="DR109" s="24"/>
      <c r="DS109" s="24"/>
      <c r="DT109" s="24"/>
      <c r="DU109" s="24"/>
      <c r="DV109" s="24"/>
      <c r="EF109" s="22">
        <v>0.65</v>
      </c>
      <c r="EG109" s="22">
        <v>0.39</v>
      </c>
      <c r="EH109" s="22">
        <v>0.25</v>
      </c>
      <c r="EI109" s="22">
        <v>0.73</v>
      </c>
      <c r="EJ109" s="22">
        <v>0.85</v>
      </c>
      <c r="EK109" s="22">
        <v>0.11</v>
      </c>
      <c r="EL109" s="22">
        <v>2.98</v>
      </c>
      <c r="EM109" s="22">
        <v>1.6900000000000002</v>
      </c>
      <c r="EN109" s="22">
        <v>0.88</v>
      </c>
      <c r="EO109" s="22">
        <v>0.57999999999999996</v>
      </c>
      <c r="EP109" s="22">
        <v>0.27</v>
      </c>
      <c r="EQ109" s="22">
        <v>1.73</v>
      </c>
      <c r="ER109" s="22">
        <v>0.74</v>
      </c>
      <c r="ES109" s="22">
        <v>0.28999999999999998</v>
      </c>
      <c r="ET109" s="22">
        <v>0.24</v>
      </c>
      <c r="EU109" s="22">
        <v>1.27</v>
      </c>
      <c r="EV109" s="22">
        <v>0.15</v>
      </c>
      <c r="EW109" s="22">
        <v>0.28999999999999998</v>
      </c>
      <c r="EX109" s="22">
        <v>0.43999999999999995</v>
      </c>
      <c r="EY109" s="22">
        <v>3.44</v>
      </c>
      <c r="EZ109" s="22">
        <v>0.22543352601156069</v>
      </c>
      <c r="FA109" s="22">
        <v>0.65909090909090906</v>
      </c>
      <c r="FB109" s="22">
        <v>0.39189189189189189</v>
      </c>
      <c r="FC109" s="22">
        <v>5.738991025148457</v>
      </c>
      <c r="FD109" s="25">
        <v>2.1684834367446358E-2</v>
      </c>
      <c r="FE109" s="53">
        <v>0</v>
      </c>
      <c r="FF109" s="53">
        <v>0</v>
      </c>
      <c r="FG109" s="25">
        <v>6.1777110548037431E-2</v>
      </c>
      <c r="FH109" s="25">
        <v>0.14437970323291313</v>
      </c>
      <c r="FI109" s="25">
        <v>0.191723756638528</v>
      </c>
      <c r="FJ109" s="25">
        <v>3.9199583478765579E-2</v>
      </c>
      <c r="FK109" s="25">
        <v>0.14064351140364173</v>
      </c>
      <c r="FL109" s="25">
        <v>0.5994084996693323</v>
      </c>
      <c r="FM109" s="69" t="s">
        <v>156</v>
      </c>
      <c r="FN109" s="70" t="s">
        <v>396</v>
      </c>
      <c r="FO109" s="70" t="s">
        <v>396</v>
      </c>
      <c r="FP109" s="70" t="s">
        <v>396</v>
      </c>
      <c r="FQ109" s="70" t="s">
        <v>392</v>
      </c>
      <c r="FS109" s="45"/>
    </row>
    <row r="110" spans="1:175" ht="12.75" customHeight="1" x14ac:dyDescent="0.25">
      <c r="A110" s="7" t="s">
        <v>157</v>
      </c>
      <c r="B110" s="28" t="s">
        <v>11</v>
      </c>
      <c r="C110" s="28" t="s">
        <v>83</v>
      </c>
      <c r="D110" s="28">
        <v>2014</v>
      </c>
      <c r="E110" s="13" t="s">
        <v>284</v>
      </c>
      <c r="F110" s="28"/>
      <c r="G110" s="14">
        <v>75.000983333333338</v>
      </c>
      <c r="H110" s="14">
        <v>161.03181666666666</v>
      </c>
      <c r="I110" s="15">
        <v>1</v>
      </c>
      <c r="J110" s="19">
        <v>46</v>
      </c>
      <c r="K110" s="16">
        <v>454.290928044</v>
      </c>
      <c r="L110" s="15">
        <v>1053.9630420000001</v>
      </c>
      <c r="M110" s="15">
        <v>615.51064599999995</v>
      </c>
      <c r="N110" s="14">
        <v>0.83599999999999997</v>
      </c>
      <c r="O110" s="14">
        <v>0.11799999999999999</v>
      </c>
      <c r="P110" s="14">
        <v>7.0847457627118642</v>
      </c>
      <c r="Q110" s="18">
        <v>22.1785</v>
      </c>
      <c r="R110" s="19">
        <v>-23.867999999999999</v>
      </c>
      <c r="S110" s="20">
        <v>-545.87898872414814</v>
      </c>
      <c r="T110" s="22" t="s">
        <v>35</v>
      </c>
      <c r="U110" s="18">
        <v>197.5</v>
      </c>
      <c r="V110" s="18">
        <v>148.30000000000001</v>
      </c>
      <c r="W110" s="18">
        <v>962</v>
      </c>
      <c r="X110" s="18">
        <v>61</v>
      </c>
      <c r="Y110" s="18">
        <v>50</v>
      </c>
      <c r="Z110" s="18">
        <v>12</v>
      </c>
      <c r="AA110" s="18">
        <v>26.4</v>
      </c>
      <c r="AB110" s="18">
        <v>0.8</v>
      </c>
      <c r="AC110" s="18">
        <v>26.3</v>
      </c>
      <c r="AD110" s="18">
        <v>0.7</v>
      </c>
      <c r="AE110" s="18">
        <v>21</v>
      </c>
      <c r="AF110" s="18">
        <v>2.6</v>
      </c>
      <c r="AG110" s="18">
        <v>0.14654695937328999</v>
      </c>
      <c r="AH110" s="18">
        <v>14.654695937328999</v>
      </c>
      <c r="AI110" s="18">
        <v>0.105536849220563</v>
      </c>
      <c r="AJ110" s="18">
        <v>0.50866138032688901</v>
      </c>
      <c r="AK110" s="18">
        <v>50.866138032688902</v>
      </c>
      <c r="AL110" s="18">
        <v>6.0899339051145099E-2</v>
      </c>
      <c r="AM110" s="18">
        <v>0.344791660299822</v>
      </c>
      <c r="AN110" s="18">
        <v>34.479166029982203</v>
      </c>
      <c r="AO110" s="18">
        <v>7.4678875701638503E-2</v>
      </c>
      <c r="AP110" s="14">
        <v>0.77633532650034742</v>
      </c>
      <c r="AQ110" s="14">
        <v>0.22366467349965258</v>
      </c>
      <c r="AR110" s="14">
        <v>1.2251325803607043</v>
      </c>
      <c r="AS110" s="14">
        <v>4.2524091395327916</v>
      </c>
      <c r="AT110" s="14">
        <v>5.4775417198934964</v>
      </c>
      <c r="AU110" s="14">
        <v>65.520833970017904</v>
      </c>
      <c r="AW110" s="21"/>
      <c r="AX110" s="21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Q110" s="24"/>
      <c r="DR110" s="24"/>
      <c r="DS110" s="24"/>
      <c r="DT110" s="24"/>
      <c r="DU110" s="24"/>
      <c r="DV110" s="24"/>
      <c r="EF110" s="21">
        <v>0</v>
      </c>
      <c r="EG110" s="21">
        <v>0.15710845702189558</v>
      </c>
      <c r="EH110" s="21">
        <v>0</v>
      </c>
      <c r="EI110" s="21">
        <v>0.16322628153501079</v>
      </c>
      <c r="EJ110" s="21">
        <v>0.31414940427490601</v>
      </c>
      <c r="EK110" s="21">
        <v>5.4417777338144305E-2</v>
      </c>
      <c r="EL110" s="22">
        <v>0.68890192016995677</v>
      </c>
      <c r="EM110" s="22">
        <v>0.53179346314806109</v>
      </c>
      <c r="EN110" s="21">
        <v>5.9140990275368871E-2</v>
      </c>
      <c r="EO110" s="21">
        <v>7.6349572957127493E-2</v>
      </c>
      <c r="EP110" s="21">
        <v>2.2127332524767004E-2</v>
      </c>
      <c r="EQ110" s="22">
        <v>0.15761789575726337</v>
      </c>
      <c r="ER110" s="21">
        <v>3.1240958911494504E-2</v>
      </c>
      <c r="ES110" s="21">
        <v>3.0110180527238819E-2</v>
      </c>
      <c r="ET110" s="21">
        <v>1.0595350862904595E-2</v>
      </c>
      <c r="EU110" s="22">
        <v>7.1946490301637925E-2</v>
      </c>
      <c r="EV110" s="21">
        <v>8.211014433772465E-3</v>
      </c>
      <c r="EW110" s="21">
        <v>1.9937032559917894E-2</v>
      </c>
      <c r="EX110" s="22">
        <v>2.8148046993690359E-2</v>
      </c>
      <c r="EY110" s="22">
        <v>0.25771243305259162</v>
      </c>
      <c r="EZ110" s="22">
        <v>0.99676788772670621</v>
      </c>
      <c r="FA110" s="22">
        <v>1.2909755586038214</v>
      </c>
      <c r="FB110" s="22">
        <v>0.96380461984348254</v>
      </c>
      <c r="FC110" s="50">
        <v>0</v>
      </c>
      <c r="FD110" s="51">
        <v>0</v>
      </c>
      <c r="FE110" s="51">
        <v>0</v>
      </c>
      <c r="FF110" s="51">
        <v>0</v>
      </c>
      <c r="FG110" s="51">
        <v>0</v>
      </c>
      <c r="FH110" s="51">
        <v>0</v>
      </c>
      <c r="FI110" s="51">
        <v>0</v>
      </c>
      <c r="FJ110" s="51">
        <v>0</v>
      </c>
      <c r="FK110" s="51">
        <v>0</v>
      </c>
      <c r="FL110" s="53">
        <v>0</v>
      </c>
      <c r="FM110" s="69" t="s">
        <v>157</v>
      </c>
      <c r="FN110" s="70" t="s">
        <v>401</v>
      </c>
      <c r="FO110" s="70" t="s">
        <v>401</v>
      </c>
      <c r="FP110" s="70" t="s">
        <v>401</v>
      </c>
      <c r="FQ110" s="70" t="s">
        <v>401</v>
      </c>
      <c r="FS110" s="45"/>
    </row>
    <row r="111" spans="1:175" ht="12.75" customHeight="1" x14ac:dyDescent="0.25">
      <c r="A111" s="7" t="s">
        <v>158</v>
      </c>
      <c r="B111" s="28" t="s">
        <v>11</v>
      </c>
      <c r="C111" s="28" t="s">
        <v>83</v>
      </c>
      <c r="D111" s="28">
        <v>2014</v>
      </c>
      <c r="E111" s="13" t="s">
        <v>284</v>
      </c>
      <c r="F111" s="28"/>
      <c r="G111" s="14">
        <v>74.424733333333336</v>
      </c>
      <c r="H111" s="14">
        <v>163.69174999999998</v>
      </c>
      <c r="I111" s="15">
        <v>1</v>
      </c>
      <c r="J111" s="19">
        <v>52</v>
      </c>
      <c r="K111" s="16">
        <v>423.558396749</v>
      </c>
      <c r="L111" s="15">
        <v>1133.5019110000001</v>
      </c>
      <c r="M111" s="15">
        <v>558.05675499999995</v>
      </c>
      <c r="N111" s="14">
        <v>1.581</v>
      </c>
      <c r="O111" s="14">
        <v>0.22500000000000001</v>
      </c>
      <c r="P111" s="14">
        <v>7.0266666666666664</v>
      </c>
      <c r="Q111" s="18">
        <v>31.078800000000001</v>
      </c>
      <c r="R111" s="19">
        <v>-24.15</v>
      </c>
      <c r="S111" s="20">
        <v>-296.42449173931584</v>
      </c>
      <c r="T111" s="22" t="s">
        <v>35</v>
      </c>
      <c r="U111" s="18">
        <v>197.5</v>
      </c>
      <c r="V111" s="18">
        <v>148.30000000000001</v>
      </c>
      <c r="W111" s="18">
        <v>962</v>
      </c>
      <c r="X111" s="18">
        <v>61</v>
      </c>
      <c r="Y111" s="18">
        <v>50</v>
      </c>
      <c r="Z111" s="18">
        <v>12</v>
      </c>
      <c r="AA111" s="18">
        <v>26.4</v>
      </c>
      <c r="AB111" s="18">
        <v>0.8</v>
      </c>
      <c r="AC111" s="18">
        <v>26.3</v>
      </c>
      <c r="AD111" s="18">
        <v>0.7</v>
      </c>
      <c r="AE111" s="18">
        <v>21</v>
      </c>
      <c r="AF111" s="18">
        <v>2.6</v>
      </c>
      <c r="AG111" s="18">
        <v>0.36731285917539902</v>
      </c>
      <c r="AH111" s="18">
        <v>36.7312859175399</v>
      </c>
      <c r="AI111" s="18">
        <v>0.186528440051585</v>
      </c>
      <c r="AJ111" s="18">
        <v>0.201693034766594</v>
      </c>
      <c r="AK111" s="18">
        <v>20.169303476659401</v>
      </c>
      <c r="AL111" s="18">
        <v>7.4937202076988202E-2</v>
      </c>
      <c r="AM111" s="18">
        <v>0.43099410605800698</v>
      </c>
      <c r="AN111" s="18">
        <v>43.099410605800699</v>
      </c>
      <c r="AO111" s="18">
        <v>0.146917343321781</v>
      </c>
      <c r="AP111" s="14">
        <v>0.35446563368490425</v>
      </c>
      <c r="AQ111" s="14">
        <v>0.64553436631509575</v>
      </c>
      <c r="AR111" s="14">
        <v>5.8072163035630577</v>
      </c>
      <c r="AS111" s="14">
        <v>3.188766879659851</v>
      </c>
      <c r="AT111" s="14">
        <v>8.9959831832229078</v>
      </c>
      <c r="AU111" s="14">
        <v>56.900589394199294</v>
      </c>
      <c r="AW111" s="21"/>
      <c r="AX111" s="21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Q111" s="24"/>
      <c r="DR111" s="24"/>
      <c r="DS111" s="24"/>
      <c r="DT111" s="24"/>
      <c r="DU111" s="24"/>
      <c r="DV111" s="24"/>
      <c r="EF111" s="21">
        <v>0</v>
      </c>
      <c r="EG111" s="21">
        <v>0.12192131533227685</v>
      </c>
      <c r="EH111" s="21">
        <v>0</v>
      </c>
      <c r="EI111" s="21">
        <v>0.13183013328988735</v>
      </c>
      <c r="EJ111" s="21">
        <v>0.27038823354022784</v>
      </c>
      <c r="EK111" s="21">
        <v>3.382498960947742E-2</v>
      </c>
      <c r="EL111" s="22">
        <v>0.55796467177186948</v>
      </c>
      <c r="EM111" s="22">
        <v>0.43604335643959263</v>
      </c>
      <c r="EN111" s="21">
        <v>1.8757934212376013E-2</v>
      </c>
      <c r="EO111" s="21">
        <v>3.5922479161858985E-2</v>
      </c>
      <c r="EP111" s="21">
        <v>8.8150800091785619E-3</v>
      </c>
      <c r="EQ111" s="22">
        <v>6.3495493383413565E-2</v>
      </c>
      <c r="ER111" s="21">
        <v>1.2682760036053963E-2</v>
      </c>
      <c r="ES111" s="21">
        <v>1.3746868600460134E-2</v>
      </c>
      <c r="ET111" s="21">
        <v>4.2844510189134523E-3</v>
      </c>
      <c r="EU111" s="22">
        <v>3.0714079655427547E-2</v>
      </c>
      <c r="EV111" s="21">
        <v>9.0418028418992706E-3</v>
      </c>
      <c r="EW111" s="21">
        <v>2.8516049816796257E-2</v>
      </c>
      <c r="EX111" s="22">
        <v>3.7557852658695531E-2</v>
      </c>
      <c r="EY111" s="22">
        <v>0.13176742569753663</v>
      </c>
      <c r="EZ111" s="22">
        <v>1.9201569880883138</v>
      </c>
      <c r="FA111" s="22">
        <v>1.9150551843900934</v>
      </c>
      <c r="FB111" s="22">
        <v>1.0839019709732876</v>
      </c>
      <c r="FC111" s="50">
        <v>0</v>
      </c>
      <c r="FD111" s="51">
        <v>0</v>
      </c>
      <c r="FE111" s="51">
        <v>0</v>
      </c>
      <c r="FF111" s="51">
        <v>0</v>
      </c>
      <c r="FG111" s="51">
        <v>0</v>
      </c>
      <c r="FH111" s="51">
        <v>0</v>
      </c>
      <c r="FI111" s="51">
        <v>0</v>
      </c>
      <c r="FJ111" s="51">
        <v>0</v>
      </c>
      <c r="FK111" s="51">
        <v>0</v>
      </c>
      <c r="FL111" s="53">
        <v>0</v>
      </c>
      <c r="FM111" s="69" t="s">
        <v>158</v>
      </c>
      <c r="FN111" s="70" t="s">
        <v>401</v>
      </c>
      <c r="FO111" s="70" t="s">
        <v>401</v>
      </c>
      <c r="FP111" s="70" t="s">
        <v>401</v>
      </c>
      <c r="FQ111" s="70" t="s">
        <v>401</v>
      </c>
      <c r="FS111" s="45"/>
    </row>
    <row r="112" spans="1:175" ht="12.75" customHeight="1" x14ac:dyDescent="0.25">
      <c r="A112" s="7" t="s">
        <v>159</v>
      </c>
      <c r="B112" s="28" t="s">
        <v>11</v>
      </c>
      <c r="C112" s="28" t="s">
        <v>83</v>
      </c>
      <c r="D112" s="28">
        <v>2014</v>
      </c>
      <c r="E112" s="13" t="s">
        <v>284</v>
      </c>
      <c r="F112" s="28"/>
      <c r="G112" s="14">
        <v>74.43865000000001</v>
      </c>
      <c r="H112" s="14">
        <v>166.04666666666665</v>
      </c>
      <c r="I112" s="15">
        <v>1</v>
      </c>
      <c r="J112" s="19">
        <v>54</v>
      </c>
      <c r="K112" s="16">
        <v>462.65064742499999</v>
      </c>
      <c r="L112" s="15">
        <v>1203.7625479999999</v>
      </c>
      <c r="M112" s="15">
        <v>577.88912500000004</v>
      </c>
      <c r="N112" s="14">
        <v>1.679</v>
      </c>
      <c r="O112" s="14">
        <v>0.223</v>
      </c>
      <c r="P112" s="14">
        <v>7.5291479820627805</v>
      </c>
      <c r="Q112" s="18">
        <v>29.706399999999999</v>
      </c>
      <c r="R112" s="19">
        <v>-23.841000000000001</v>
      </c>
      <c r="S112" s="20">
        <v>-307.36163209063028</v>
      </c>
      <c r="T112" s="22" t="s">
        <v>35</v>
      </c>
      <c r="U112" s="18">
        <v>197.5</v>
      </c>
      <c r="V112" s="18">
        <v>148.30000000000001</v>
      </c>
      <c r="W112" s="18">
        <v>962</v>
      </c>
      <c r="X112" s="18">
        <v>61</v>
      </c>
      <c r="Y112" s="18">
        <v>50</v>
      </c>
      <c r="Z112" s="18">
        <v>12</v>
      </c>
      <c r="AA112" s="18">
        <v>26.4</v>
      </c>
      <c r="AB112" s="18">
        <v>0.8</v>
      </c>
      <c r="AC112" s="18">
        <v>26.3</v>
      </c>
      <c r="AD112" s="18">
        <v>0.7</v>
      </c>
      <c r="AE112" s="18">
        <v>21</v>
      </c>
      <c r="AF112" s="18">
        <v>2.6</v>
      </c>
      <c r="AG112" s="18">
        <v>0.32358295973802698</v>
      </c>
      <c r="AH112" s="18">
        <v>32.358295973802697</v>
      </c>
      <c r="AI112" s="18">
        <v>0.175020009975415</v>
      </c>
      <c r="AJ112" s="18">
        <v>0.218744995550502</v>
      </c>
      <c r="AK112" s="18">
        <v>21.8744995550502</v>
      </c>
      <c r="AL112" s="18">
        <v>7.2580775564699898E-2</v>
      </c>
      <c r="AM112" s="18">
        <v>0.45767204471147199</v>
      </c>
      <c r="AN112" s="18">
        <v>45.767204471147203</v>
      </c>
      <c r="AO112" s="18">
        <v>0.134682337264943</v>
      </c>
      <c r="AP112" s="14">
        <v>0.40334449555366447</v>
      </c>
      <c r="AQ112" s="14">
        <v>0.59665550444633553</v>
      </c>
      <c r="AR112" s="14">
        <v>5.4329578940014729</v>
      </c>
      <c r="AS112" s="14">
        <v>3.6727284752929283</v>
      </c>
      <c r="AT112" s="14">
        <v>9.1056863692944017</v>
      </c>
      <c r="AU112" s="14">
        <v>54.232795528852897</v>
      </c>
      <c r="AW112" s="21"/>
      <c r="AX112" s="21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Q112" s="24"/>
      <c r="DR112" s="24"/>
      <c r="DS112" s="24"/>
      <c r="DT112" s="24"/>
      <c r="DU112" s="24"/>
      <c r="DV112" s="24"/>
      <c r="EF112" s="21">
        <v>0</v>
      </c>
      <c r="EG112" s="21">
        <v>0.10237394838920466</v>
      </c>
      <c r="EH112" s="21">
        <v>0</v>
      </c>
      <c r="EI112" s="21">
        <v>0.15730572928081754</v>
      </c>
      <c r="EJ112" s="21">
        <v>0.32554180199904753</v>
      </c>
      <c r="EK112" s="21">
        <v>3.6249166469215791E-2</v>
      </c>
      <c r="EL112" s="22">
        <v>0.62147064613828562</v>
      </c>
      <c r="EM112" s="22">
        <v>0.51909669774908085</v>
      </c>
      <c r="EN112" s="21">
        <v>1.0983763169260381E-2</v>
      </c>
      <c r="EO112" s="21">
        <v>2.8795748546166795E-2</v>
      </c>
      <c r="EP112" s="21">
        <v>8.3915464515465187E-3</v>
      </c>
      <c r="EQ112" s="22">
        <v>4.8171058166973701E-2</v>
      </c>
      <c r="ER112" s="21">
        <v>1.2135916685949287E-2</v>
      </c>
      <c r="ES112" s="21">
        <v>1.1919876074880167E-2</v>
      </c>
      <c r="ET112" s="21">
        <v>3.9303282237566376E-3</v>
      </c>
      <c r="EU112" s="22">
        <v>2.7986120984586093E-2</v>
      </c>
      <c r="EV112" s="21">
        <v>1.2311236403313851E-2</v>
      </c>
      <c r="EW112" s="21">
        <v>2.9257183769329065E-2</v>
      </c>
      <c r="EX112" s="22">
        <v>4.1568420172642916E-2</v>
      </c>
      <c r="EY112" s="22">
        <v>0.11772559932420271</v>
      </c>
      <c r="EZ112" s="22">
        <v>2.1252169307626443</v>
      </c>
      <c r="FA112" s="22">
        <v>2.6216650980563547</v>
      </c>
      <c r="FB112" s="22">
        <v>0.98219824536870404</v>
      </c>
      <c r="FC112" s="50">
        <v>0</v>
      </c>
      <c r="FD112" s="51">
        <v>0</v>
      </c>
      <c r="FE112" s="51">
        <v>0</v>
      </c>
      <c r="FF112" s="51">
        <v>0</v>
      </c>
      <c r="FG112" s="51">
        <v>0</v>
      </c>
      <c r="FH112" s="51">
        <v>0</v>
      </c>
      <c r="FI112" s="51">
        <v>0</v>
      </c>
      <c r="FJ112" s="51">
        <v>0</v>
      </c>
      <c r="FK112" s="51">
        <v>0</v>
      </c>
      <c r="FL112" s="53">
        <v>0</v>
      </c>
      <c r="FM112" s="69" t="s">
        <v>159</v>
      </c>
      <c r="FN112" s="70" t="s">
        <v>401</v>
      </c>
      <c r="FO112" s="70" t="s">
        <v>401</v>
      </c>
      <c r="FP112" s="70" t="s">
        <v>401</v>
      </c>
      <c r="FQ112" s="70" t="s">
        <v>401</v>
      </c>
      <c r="FS112" s="45"/>
    </row>
    <row r="113" spans="1:175" s="44" customFormat="1" ht="12.75" customHeight="1" x14ac:dyDescent="0.25">
      <c r="A113" s="7" t="s">
        <v>160</v>
      </c>
      <c r="B113" s="28" t="s">
        <v>11</v>
      </c>
      <c r="C113" s="28" t="s">
        <v>83</v>
      </c>
      <c r="D113" s="28">
        <v>2014</v>
      </c>
      <c r="E113" s="13" t="s">
        <v>284</v>
      </c>
      <c r="F113" s="28"/>
      <c r="G113" s="14">
        <v>74.42561666666667</v>
      </c>
      <c r="H113" s="14">
        <v>168.49323333333334</v>
      </c>
      <c r="I113" s="15">
        <v>1</v>
      </c>
      <c r="J113" s="19">
        <v>54</v>
      </c>
      <c r="K113" s="16">
        <v>486.04111576700001</v>
      </c>
      <c r="L113" s="15">
        <v>1276.8007930000001</v>
      </c>
      <c r="M113" s="15">
        <v>606.56943100000001</v>
      </c>
      <c r="N113" s="14">
        <v>1.6919999999999999</v>
      </c>
      <c r="O113" s="14">
        <v>0.254</v>
      </c>
      <c r="P113" s="14">
        <v>6.6614173228346454</v>
      </c>
      <c r="Q113" s="35">
        <v>33.228900000000003</v>
      </c>
      <c r="R113" s="19">
        <v>-23.492000000000001</v>
      </c>
      <c r="S113" s="20">
        <v>-465.56848337528243</v>
      </c>
      <c r="T113" s="22" t="s">
        <v>35</v>
      </c>
      <c r="U113" s="18">
        <v>197.5</v>
      </c>
      <c r="V113" s="18">
        <v>148.30000000000001</v>
      </c>
      <c r="W113" s="18">
        <v>962</v>
      </c>
      <c r="X113" s="18">
        <v>61</v>
      </c>
      <c r="Y113" s="18">
        <v>50</v>
      </c>
      <c r="Z113" s="18">
        <v>12</v>
      </c>
      <c r="AA113" s="18">
        <v>26.4</v>
      </c>
      <c r="AB113" s="18">
        <v>0.8</v>
      </c>
      <c r="AC113" s="18">
        <v>26.3</v>
      </c>
      <c r="AD113" s="18">
        <v>0.7</v>
      </c>
      <c r="AE113" s="18">
        <v>21</v>
      </c>
      <c r="AF113" s="18">
        <v>2.6</v>
      </c>
      <c r="AG113" s="18">
        <v>0.174370961817405</v>
      </c>
      <c r="AH113" s="18">
        <v>17.4370961817405</v>
      </c>
      <c r="AI113" s="18">
        <v>0.120527376754628</v>
      </c>
      <c r="AJ113" s="18">
        <v>0.41571748254747898</v>
      </c>
      <c r="AK113" s="18">
        <v>41.571748254747895</v>
      </c>
      <c r="AL113" s="18">
        <v>6.3240206093775495E-2</v>
      </c>
      <c r="AM113" s="18">
        <v>0.409911555635114</v>
      </c>
      <c r="AN113" s="18">
        <v>40.991155563511398</v>
      </c>
      <c r="AO113" s="18">
        <v>8.5047510742620402E-2</v>
      </c>
      <c r="AP113" s="14">
        <v>0.70450029401087222</v>
      </c>
      <c r="AQ113" s="14">
        <v>0.29549970598912778</v>
      </c>
      <c r="AR113" s="14">
        <v>2.9503566739504921</v>
      </c>
      <c r="AS113" s="14">
        <v>7.0339398047033432</v>
      </c>
      <c r="AT113" s="14">
        <v>9.9842964786538353</v>
      </c>
      <c r="AU113" s="14">
        <v>59.008844436488396</v>
      </c>
      <c r="AV113" s="22"/>
      <c r="AW113" s="21"/>
      <c r="AX113" s="21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2"/>
      <c r="DJ113" s="22"/>
      <c r="DK113" s="22"/>
      <c r="DL113" s="22"/>
      <c r="DM113" s="22"/>
      <c r="DN113" s="22"/>
      <c r="DO113" s="22"/>
      <c r="DP113" s="22"/>
      <c r="DQ113" s="24"/>
      <c r="DR113" s="24"/>
      <c r="DS113" s="24"/>
      <c r="DT113" s="24"/>
      <c r="DU113" s="24"/>
      <c r="DV113" s="24"/>
      <c r="DW113" s="23"/>
      <c r="DX113" s="23"/>
      <c r="DY113" s="23"/>
      <c r="DZ113" s="23"/>
      <c r="EA113" s="23"/>
      <c r="EB113" s="23"/>
      <c r="EC113" s="23"/>
      <c r="ED113" s="23"/>
      <c r="EE113" s="23"/>
      <c r="EF113" s="25">
        <v>0.47899813793295926</v>
      </c>
      <c r="EG113" s="25">
        <v>0.13562671671398052</v>
      </c>
      <c r="EH113" s="25">
        <v>0.29386104473857283</v>
      </c>
      <c r="EI113" s="25">
        <v>0.37657073812330938</v>
      </c>
      <c r="EJ113" s="25">
        <v>0.29121090661382959</v>
      </c>
      <c r="EK113" s="25">
        <v>2.439674385148613E-2</v>
      </c>
      <c r="EL113" s="22">
        <v>1.6006642879741375</v>
      </c>
      <c r="EM113" s="22">
        <v>0.69217838858862513</v>
      </c>
      <c r="EN113" s="25">
        <v>3.363597214111759E-2</v>
      </c>
      <c r="EO113" s="25">
        <v>2.8780854150024172E-2</v>
      </c>
      <c r="EP113" s="25">
        <v>1.361444421185774E-2</v>
      </c>
      <c r="EQ113" s="22">
        <v>7.6031270502999501E-2</v>
      </c>
      <c r="ER113" s="25">
        <v>2.2205724705806004E-2</v>
      </c>
      <c r="ES113" s="25">
        <v>1.4370261604005546E-2</v>
      </c>
      <c r="ET113" s="25">
        <v>8.7475005108049522E-3</v>
      </c>
      <c r="EU113" s="22">
        <v>4.5323486820616501E-2</v>
      </c>
      <c r="EV113" s="25">
        <v>9.8387671427767175E-3</v>
      </c>
      <c r="EW113" s="25">
        <v>2.9595838059212547E-2</v>
      </c>
      <c r="EX113" s="22">
        <v>3.9434605201989263E-2</v>
      </c>
      <c r="EY113" s="22">
        <v>0.16078936252560527</v>
      </c>
      <c r="EZ113" s="22">
        <v>1.7838280988429613</v>
      </c>
      <c r="FA113" s="22">
        <v>0.85565697430346066</v>
      </c>
      <c r="FB113" s="22">
        <v>0.64714220294049829</v>
      </c>
      <c r="FC113" s="22">
        <v>1.0605659271977641</v>
      </c>
      <c r="FD113" s="25">
        <v>1.0071681900249848E-2</v>
      </c>
      <c r="FE113" s="53">
        <v>0</v>
      </c>
      <c r="FF113" s="53">
        <v>0</v>
      </c>
      <c r="FG113" s="25">
        <v>1.1500549442571506E-2</v>
      </c>
      <c r="FH113" s="25">
        <v>6.8400843882877607E-2</v>
      </c>
      <c r="FI113" s="25">
        <v>2.6706362771737248E-2</v>
      </c>
      <c r="FJ113" s="25">
        <v>7.5822254977361437E-3</v>
      </c>
      <c r="FK113" s="25">
        <v>2.7345472282274533E-2</v>
      </c>
      <c r="FL113" s="25">
        <v>0.15160713577744689</v>
      </c>
      <c r="FM113" s="69" t="s">
        <v>160</v>
      </c>
      <c r="FN113" s="70" t="s">
        <v>401</v>
      </c>
      <c r="FO113" s="70" t="s">
        <v>401</v>
      </c>
      <c r="FP113" s="70" t="s">
        <v>401</v>
      </c>
      <c r="FQ113" s="70" t="s">
        <v>392</v>
      </c>
      <c r="FR113" s="70"/>
      <c r="FS113" s="45"/>
    </row>
    <row r="114" spans="1:175" ht="12.75" customHeight="1" x14ac:dyDescent="0.25">
      <c r="A114" s="7" t="s">
        <v>161</v>
      </c>
      <c r="B114" s="28" t="s">
        <v>11</v>
      </c>
      <c r="C114" s="28" t="s">
        <v>83</v>
      </c>
      <c r="D114" s="28">
        <v>2014</v>
      </c>
      <c r="E114" s="28" t="s">
        <v>284</v>
      </c>
      <c r="F114" s="28"/>
      <c r="G114" s="18">
        <v>73.519803333333329</v>
      </c>
      <c r="H114" s="18">
        <v>169.45954166666664</v>
      </c>
      <c r="I114" s="19">
        <v>1</v>
      </c>
      <c r="J114" s="19">
        <v>43</v>
      </c>
      <c r="K114" s="16">
        <v>381.65882709499999</v>
      </c>
      <c r="L114" s="19">
        <v>1324.8931849999999</v>
      </c>
      <c r="M114" s="19">
        <v>537.81550000000004</v>
      </c>
      <c r="N114" s="18">
        <v>0.90100000000000002</v>
      </c>
      <c r="O114" s="18">
        <v>0.11899999999999999</v>
      </c>
      <c r="P114" s="18">
        <v>7.5714285714285721</v>
      </c>
      <c r="Q114" s="18">
        <v>24.0672</v>
      </c>
      <c r="R114" s="19">
        <v>-23.960999999999999</v>
      </c>
      <c r="S114" s="31">
        <v>-308.34847530884946</v>
      </c>
      <c r="T114" s="21" t="s">
        <v>35</v>
      </c>
      <c r="U114" s="18">
        <v>197.5</v>
      </c>
      <c r="V114" s="18">
        <v>148.30000000000001</v>
      </c>
      <c r="W114" s="18">
        <v>962</v>
      </c>
      <c r="X114" s="18">
        <v>61</v>
      </c>
      <c r="Y114" s="18">
        <v>50</v>
      </c>
      <c r="Z114" s="18">
        <v>12</v>
      </c>
      <c r="AA114" s="18">
        <v>26.4</v>
      </c>
      <c r="AB114" s="18">
        <v>0.8</v>
      </c>
      <c r="AC114" s="18">
        <v>26.3</v>
      </c>
      <c r="AD114" s="18">
        <v>0.7</v>
      </c>
      <c r="AE114" s="18">
        <v>21</v>
      </c>
      <c r="AF114" s="18">
        <v>2.6</v>
      </c>
      <c r="AG114" s="18">
        <v>0.338547297503627</v>
      </c>
      <c r="AH114" s="18">
        <v>33.854729750362701</v>
      </c>
      <c r="AI114" s="18">
        <v>0.179624469310315</v>
      </c>
      <c r="AJ114" s="18">
        <v>0.21715001884075499</v>
      </c>
      <c r="AK114" s="18">
        <v>21.715001884075498</v>
      </c>
      <c r="AL114" s="18">
        <v>7.4660489233972796E-2</v>
      </c>
      <c r="AM114" s="18">
        <v>0.44430268365562098</v>
      </c>
      <c r="AN114" s="18">
        <v>44.4302683655621</v>
      </c>
      <c r="AO114" s="18">
        <v>0.13798968424350999</v>
      </c>
      <c r="AP114" s="18">
        <v>0.39077032127716937</v>
      </c>
      <c r="AQ114" s="18">
        <v>0.60922967872283063</v>
      </c>
      <c r="AR114" s="18">
        <v>3.050311150507679</v>
      </c>
      <c r="AS114" s="18">
        <v>1.9565216697552024</v>
      </c>
      <c r="AT114" s="18">
        <v>5.0068328202628809</v>
      </c>
      <c r="AU114" s="18">
        <v>55.569731634438192</v>
      </c>
      <c r="AV114" s="21"/>
      <c r="AW114" s="21"/>
      <c r="AX114" s="21">
        <v>6.2332377259408595E-3</v>
      </c>
      <c r="AY114" s="21">
        <v>2.7695755154496158E-2</v>
      </c>
      <c r="AZ114" s="21">
        <v>1.5049479413498384E-2</v>
      </c>
      <c r="BA114" s="21">
        <v>3.752118070942273E-2</v>
      </c>
      <c r="BB114" s="21">
        <v>1.1786997190718074E-2</v>
      </c>
      <c r="BC114" s="21">
        <v>2.6708016290333987E-2</v>
      </c>
      <c r="BD114" s="21">
        <v>1.9969336178623651E-2</v>
      </c>
      <c r="BE114" s="21">
        <v>2.7725575125980811E-2</v>
      </c>
      <c r="BF114" s="21">
        <v>3.5277101492303523E-2</v>
      </c>
      <c r="BG114" s="21">
        <v>3.6543192767609596E-2</v>
      </c>
      <c r="BH114" s="21">
        <v>5.531573756377077E-2</v>
      </c>
      <c r="BI114" s="21">
        <v>3.3968403431918849E-2</v>
      </c>
      <c r="BJ114" s="21">
        <v>5.6293810527529915E-2</v>
      </c>
      <c r="BK114" s="21">
        <v>3.5335659892344079E-2</v>
      </c>
      <c r="BL114" s="21">
        <v>6.4177132026650999E-2</v>
      </c>
      <c r="BM114" s="21">
        <v>4.1775054076185293E-2</v>
      </c>
      <c r="BN114" s="21">
        <v>7.2166883782520314E-2</v>
      </c>
      <c r="BO114" s="21">
        <v>3.0706498121078379E-2</v>
      </c>
      <c r="BP114" s="21">
        <v>3.325377850805461E-2</v>
      </c>
      <c r="BQ114" s="21">
        <v>2.1214939611014373E-2</v>
      </c>
      <c r="BR114" s="21">
        <v>1.6709795011275824E-2</v>
      </c>
      <c r="BS114" s="25">
        <v>7.3441254668990444E-2</v>
      </c>
      <c r="BT114" s="25">
        <v>4.2647052424796501E-2</v>
      </c>
      <c r="BU114" s="21">
        <v>0.80439041164625469</v>
      </c>
      <c r="BV114" s="21">
        <v>0.13844444136916756</v>
      </c>
      <c r="BW114" s="21">
        <v>0.90004971997659911</v>
      </c>
      <c r="BX114" s="21">
        <v>0.8421940524669902</v>
      </c>
      <c r="BY114" s="21">
        <v>6.2529745840644066E-2</v>
      </c>
      <c r="BZ114" s="21">
        <v>0.29429738245705644</v>
      </c>
      <c r="CA114" s="21">
        <v>2.1849697054219876E-2</v>
      </c>
      <c r="CB114" s="21">
        <v>4.2305108226597693E-2</v>
      </c>
      <c r="CC114" s="21">
        <v>2.1463359456950923E-2</v>
      </c>
      <c r="CD114" s="21">
        <v>7.4211971647838035E-2</v>
      </c>
      <c r="CE114" s="21">
        <v>4.8411395653795972E-2</v>
      </c>
      <c r="CF114" s="21">
        <v>0.12540569887589806</v>
      </c>
      <c r="CG114" s="21">
        <v>5.3134218606134043E-2</v>
      </c>
      <c r="CH114" s="21">
        <v>0.12666745173649843</v>
      </c>
      <c r="CI114" s="21">
        <v>4.6409025284582892E-2</v>
      </c>
      <c r="CJ114" s="21">
        <v>9.7145626867379264E-2</v>
      </c>
      <c r="CK114" s="21">
        <v>5.078054286117209E-2</v>
      </c>
      <c r="CL114" s="21">
        <v>0.11686682938629241</v>
      </c>
      <c r="CM114" s="51">
        <v>0</v>
      </c>
      <c r="CN114" s="21">
        <v>2.9449677953836319E-2</v>
      </c>
      <c r="CO114" s="21">
        <v>3.8536317640430855E-2</v>
      </c>
      <c r="CP114" s="21">
        <v>1.9147625063179349E-2</v>
      </c>
      <c r="CQ114" s="21">
        <v>5.1529583229859247E-2</v>
      </c>
      <c r="CR114" s="21" t="s">
        <v>432</v>
      </c>
      <c r="CS114" s="21">
        <v>0.14028385891714429</v>
      </c>
      <c r="CT114" s="21">
        <v>9.2323283810250359E-3</v>
      </c>
      <c r="CU114" s="21">
        <v>3.8054542628010161E-2</v>
      </c>
      <c r="CV114" s="21">
        <v>2.4701969351789879E-2</v>
      </c>
      <c r="CW114" s="21">
        <v>8.532383000162054E-2</v>
      </c>
      <c r="CX114" s="21">
        <v>3.6207299050371192E-2</v>
      </c>
      <c r="CY114" s="21">
        <v>8.6876344402691749E-2</v>
      </c>
      <c r="CZ114" s="21">
        <v>3.6843101712900089E-2</v>
      </c>
      <c r="DA114" s="21">
        <v>0.10537512861576732</v>
      </c>
      <c r="DB114" s="21">
        <v>2.5382466418073651E-2</v>
      </c>
      <c r="DC114" s="21">
        <v>8.7204819465708752E-2</v>
      </c>
      <c r="DD114" s="21">
        <v>1.7835915152988352E-2</v>
      </c>
      <c r="DE114" s="21">
        <v>4.6431496989911142E-2</v>
      </c>
      <c r="DF114" s="21">
        <v>2.0388863319484338E-2</v>
      </c>
      <c r="DG114" s="21">
        <v>2.7929748908613949E-2</v>
      </c>
      <c r="DH114" s="21">
        <v>1.0550579916392413E-2</v>
      </c>
      <c r="DI114" s="21">
        <v>0.42299295793005326</v>
      </c>
      <c r="DJ114" s="21">
        <v>0.61640939361795721</v>
      </c>
      <c r="DK114" s="21">
        <v>0.45426788498613935</v>
      </c>
      <c r="DL114" s="21">
        <v>1.4572568693209489</v>
      </c>
      <c r="DM114" s="21">
        <v>1.0739372286695557</v>
      </c>
      <c r="DN114" s="21">
        <v>1.651048079464104</v>
      </c>
      <c r="DO114" s="21">
        <v>2.7229021367018871</v>
      </c>
      <c r="DP114" s="21">
        <v>2.8882992502088731</v>
      </c>
      <c r="DQ114" s="21">
        <v>3.4238268278105992E-2</v>
      </c>
      <c r="DR114" s="21">
        <v>1.1759618681193077E-2</v>
      </c>
      <c r="DS114" s="21">
        <v>2.2150866465719093E-2</v>
      </c>
      <c r="DT114" s="21">
        <v>7.1056493110699892E-2</v>
      </c>
      <c r="DU114" s="21">
        <v>2.5360957581383882E-2</v>
      </c>
      <c r="DV114" s="24">
        <v>0.12744562785452498</v>
      </c>
      <c r="DW114" s="24">
        <v>3.7120576262576963E-2</v>
      </c>
      <c r="DX114" s="24">
        <v>0.34346417831864717</v>
      </c>
      <c r="DY114" s="24">
        <v>1.1449194378302427</v>
      </c>
      <c r="DZ114" s="24">
        <v>0.35691259828814936</v>
      </c>
      <c r="EA114" s="24">
        <v>0.27209179292962271</v>
      </c>
      <c r="EB114" s="24">
        <v>8.0942880102906303E-2</v>
      </c>
      <c r="EC114" s="24">
        <v>5.2366986377541523E-2</v>
      </c>
      <c r="ED114" s="24">
        <v>0.16798504981837051</v>
      </c>
      <c r="EE114" s="24">
        <v>0.30129491629881833</v>
      </c>
      <c r="EF114" s="21">
        <v>0</v>
      </c>
      <c r="EG114" s="21">
        <v>0.15452547586140486</v>
      </c>
      <c r="EH114" s="21">
        <v>0</v>
      </c>
      <c r="EI114" s="21">
        <v>0.2848583322964785</v>
      </c>
      <c r="EJ114" s="21">
        <v>0.3404860424805492</v>
      </c>
      <c r="EK114" s="21">
        <v>0.11025973894816311</v>
      </c>
      <c r="EL114" s="21">
        <v>0.8901295895865956</v>
      </c>
      <c r="EM114" s="21">
        <v>0.73560411372519086</v>
      </c>
      <c r="EN114" s="21">
        <v>9.7942374416424505E-2</v>
      </c>
      <c r="EO114" s="21">
        <v>0.10757522305719311</v>
      </c>
      <c r="EP114" s="21">
        <v>5.0522700712783454E-2</v>
      </c>
      <c r="EQ114" s="21">
        <v>0.25604029818640106</v>
      </c>
      <c r="ER114" s="21">
        <v>0.1090669549582779</v>
      </c>
      <c r="ES114" s="21">
        <v>0.10321809967126715</v>
      </c>
      <c r="ET114" s="21">
        <v>4.8920292515245004E-2</v>
      </c>
      <c r="EU114" s="21">
        <v>0.26120534714479005</v>
      </c>
      <c r="EV114" s="21">
        <v>4.8360176888090939E-2</v>
      </c>
      <c r="EW114" s="21">
        <v>0.1117783177880802</v>
      </c>
      <c r="EX114" s="21">
        <v>0.16013849467617114</v>
      </c>
      <c r="EY114" s="21">
        <v>0.67738414000736225</v>
      </c>
      <c r="EZ114" s="21">
        <v>0.60352013708759267</v>
      </c>
      <c r="FA114" s="21">
        <v>1.0983522065721252</v>
      </c>
      <c r="FB114" s="21">
        <v>0.94637371796757186</v>
      </c>
      <c r="FC114" s="51">
        <v>0</v>
      </c>
      <c r="FD114" s="51">
        <v>0</v>
      </c>
      <c r="FE114" s="51">
        <v>0</v>
      </c>
      <c r="FF114" s="51">
        <v>0</v>
      </c>
      <c r="FG114" s="51">
        <v>0</v>
      </c>
      <c r="FH114" s="51">
        <v>0</v>
      </c>
      <c r="FI114" s="51">
        <v>0</v>
      </c>
      <c r="FJ114" s="51">
        <v>0</v>
      </c>
      <c r="FK114" s="51">
        <v>0</v>
      </c>
      <c r="FL114" s="53">
        <v>0</v>
      </c>
      <c r="FM114" s="69" t="s">
        <v>161</v>
      </c>
      <c r="FN114" s="70" t="s">
        <v>401</v>
      </c>
      <c r="FO114" s="70" t="s">
        <v>401</v>
      </c>
      <c r="FP114" s="70" t="s">
        <v>401</v>
      </c>
      <c r="FQ114" s="70" t="s">
        <v>401</v>
      </c>
      <c r="FR114" s="70" t="s">
        <v>392</v>
      </c>
      <c r="FS114" s="45"/>
    </row>
    <row r="115" spans="1:175" ht="12.75" customHeight="1" x14ac:dyDescent="0.25">
      <c r="A115" s="7" t="s">
        <v>162</v>
      </c>
      <c r="B115" s="28" t="s">
        <v>11</v>
      </c>
      <c r="C115" s="28" t="s">
        <v>83</v>
      </c>
      <c r="D115" s="28">
        <v>2014</v>
      </c>
      <c r="E115" s="13" t="s">
        <v>284</v>
      </c>
      <c r="F115" s="28"/>
      <c r="G115" s="14">
        <v>74.105601666666672</v>
      </c>
      <c r="H115" s="14">
        <v>170.90089666666668</v>
      </c>
      <c r="I115" s="15">
        <v>1</v>
      </c>
      <c r="J115" s="19">
        <v>51</v>
      </c>
      <c r="K115" s="16">
        <v>445.78038719199998</v>
      </c>
      <c r="L115" s="15">
        <v>1354.8500819999999</v>
      </c>
      <c r="M115" s="15">
        <v>617.17370300000005</v>
      </c>
      <c r="N115" s="14">
        <v>1.7549999999999999</v>
      </c>
      <c r="O115" s="14">
        <v>0.251</v>
      </c>
      <c r="P115" s="14">
        <v>6.9920318725099593</v>
      </c>
      <c r="Q115" s="18">
        <v>31.1738</v>
      </c>
      <c r="R115" s="19">
        <v>-24.190999999999999</v>
      </c>
      <c r="S115" s="20">
        <v>-239.3226332467716</v>
      </c>
      <c r="T115" s="22" t="s">
        <v>35</v>
      </c>
      <c r="U115" s="18">
        <v>197.5</v>
      </c>
      <c r="V115" s="18">
        <v>148.30000000000001</v>
      </c>
      <c r="W115" s="18">
        <v>962</v>
      </c>
      <c r="X115" s="18">
        <v>61</v>
      </c>
      <c r="Y115" s="18">
        <v>50</v>
      </c>
      <c r="Z115" s="18">
        <v>12</v>
      </c>
      <c r="AA115" s="18">
        <v>26.4</v>
      </c>
      <c r="AB115" s="18">
        <v>0.8</v>
      </c>
      <c r="AC115" s="18">
        <v>26.3</v>
      </c>
      <c r="AD115" s="18">
        <v>0.7</v>
      </c>
      <c r="AE115" s="18">
        <v>21</v>
      </c>
      <c r="AF115" s="18">
        <v>2.6</v>
      </c>
      <c r="AG115" s="18">
        <v>0.39996301473847301</v>
      </c>
      <c r="AH115" s="18">
        <v>39.996301473847303</v>
      </c>
      <c r="AI115" s="18">
        <v>0.19195050672005701</v>
      </c>
      <c r="AJ115" s="18">
        <v>0.14563660774672299</v>
      </c>
      <c r="AK115" s="18">
        <v>14.563660774672298</v>
      </c>
      <c r="AL115" s="18">
        <v>6.5986167997751893E-2</v>
      </c>
      <c r="AM115" s="18">
        <v>0.454400377514805</v>
      </c>
      <c r="AN115" s="18">
        <v>45.440037751480503</v>
      </c>
      <c r="AO115" s="18">
        <v>0.163691512280114</v>
      </c>
      <c r="AP115" s="14">
        <v>0.26692945109336952</v>
      </c>
      <c r="AQ115" s="14">
        <v>0.73307054890663048</v>
      </c>
      <c r="AR115" s="14">
        <v>7.0193509086602006</v>
      </c>
      <c r="AS115" s="14">
        <v>2.5559224659549882</v>
      </c>
      <c r="AT115" s="14">
        <v>9.5752733746151897</v>
      </c>
      <c r="AU115" s="14">
        <v>54.559962248519611</v>
      </c>
      <c r="AW115" s="21"/>
      <c r="AX115" s="21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5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Q115" s="24"/>
      <c r="DR115" s="24"/>
      <c r="DS115" s="24"/>
      <c r="DT115" s="24"/>
      <c r="DU115" s="24"/>
      <c r="DV115" s="24"/>
      <c r="EF115" s="21">
        <v>0</v>
      </c>
      <c r="EG115" s="21">
        <v>8.205868229810645E-2</v>
      </c>
      <c r="EH115" s="21">
        <v>0</v>
      </c>
      <c r="EI115" s="21">
        <v>0.16625897849960136</v>
      </c>
      <c r="EJ115" s="21">
        <v>0.21652947557455482</v>
      </c>
      <c r="EK115" s="21">
        <v>6.0901387675115083E-2</v>
      </c>
      <c r="EL115" s="22">
        <v>0.52574852404737771</v>
      </c>
      <c r="EM115" s="22">
        <v>0.44368984174927129</v>
      </c>
      <c r="EN115" s="21">
        <v>2.6912318547543463E-2</v>
      </c>
      <c r="EO115" s="21">
        <v>4.1804068879990094E-2</v>
      </c>
      <c r="EP115" s="21">
        <v>2.0787527321234123E-2</v>
      </c>
      <c r="EQ115" s="22">
        <v>8.9503914748767677E-2</v>
      </c>
      <c r="ER115" s="21">
        <v>2.6154405289643443E-2</v>
      </c>
      <c r="ES115" s="21">
        <v>3.2245316953761337E-2</v>
      </c>
      <c r="ET115" s="21">
        <v>1.3168428803601213E-2</v>
      </c>
      <c r="EU115" s="22">
        <v>7.1568151047005993E-2</v>
      </c>
      <c r="EV115" s="21">
        <v>3.4327302182069433E-2</v>
      </c>
      <c r="EW115" s="21">
        <v>5.2462906811834312E-2</v>
      </c>
      <c r="EX115" s="22">
        <v>8.6790208993903745E-2</v>
      </c>
      <c r="EY115" s="22">
        <v>0.2478622747896774</v>
      </c>
      <c r="EZ115" s="22">
        <v>0.9168166836997067</v>
      </c>
      <c r="FA115" s="22">
        <v>1.5533432694079767</v>
      </c>
      <c r="FB115" s="22">
        <v>1.2328828201851623</v>
      </c>
      <c r="FC115" s="50">
        <v>0</v>
      </c>
      <c r="FD115" s="51">
        <v>0</v>
      </c>
      <c r="FE115" s="51">
        <v>0</v>
      </c>
      <c r="FF115" s="51">
        <v>0</v>
      </c>
      <c r="FG115" s="51">
        <v>0</v>
      </c>
      <c r="FH115" s="51">
        <v>0</v>
      </c>
      <c r="FI115" s="51">
        <v>0</v>
      </c>
      <c r="FJ115" s="51">
        <v>0</v>
      </c>
      <c r="FK115" s="51">
        <v>0</v>
      </c>
      <c r="FL115" s="53">
        <v>0</v>
      </c>
      <c r="FM115" s="69" t="s">
        <v>162</v>
      </c>
      <c r="FN115" s="70" t="s">
        <v>401</v>
      </c>
      <c r="FO115" s="70" t="s">
        <v>401</v>
      </c>
      <c r="FP115" s="70" t="s">
        <v>401</v>
      </c>
      <c r="FQ115" s="70" t="s">
        <v>401</v>
      </c>
      <c r="FS115" s="45"/>
    </row>
    <row r="116" spans="1:175" ht="12.75" customHeight="1" x14ac:dyDescent="0.25">
      <c r="A116" s="7" t="s">
        <v>163</v>
      </c>
      <c r="B116" s="28" t="s">
        <v>11</v>
      </c>
      <c r="C116" s="28" t="s">
        <v>83</v>
      </c>
      <c r="D116" s="28">
        <v>2014</v>
      </c>
      <c r="E116" s="13" t="s">
        <v>284</v>
      </c>
      <c r="F116" s="28"/>
      <c r="G116" s="14">
        <v>74.68225000000001</v>
      </c>
      <c r="H116" s="14">
        <v>172.36926666666665</v>
      </c>
      <c r="I116" s="15">
        <v>1</v>
      </c>
      <c r="J116" s="19">
        <v>64</v>
      </c>
      <c r="K116" s="16">
        <v>513.947619379</v>
      </c>
      <c r="L116" s="15">
        <v>1386.2687089999999</v>
      </c>
      <c r="M116" s="15">
        <v>695.06186000000002</v>
      </c>
      <c r="N116" s="14">
        <v>1.66</v>
      </c>
      <c r="O116" s="14">
        <v>0.22700000000000001</v>
      </c>
      <c r="P116" s="14">
        <v>7.3127753303964749</v>
      </c>
      <c r="Q116" s="18">
        <v>29.104500000000002</v>
      </c>
      <c r="R116" s="19">
        <v>-22.742999999999999</v>
      </c>
      <c r="S116" s="20">
        <v>-289.58073114218632</v>
      </c>
      <c r="T116" s="22" t="s">
        <v>35</v>
      </c>
      <c r="U116" s="18">
        <v>197.5</v>
      </c>
      <c r="V116" s="18">
        <v>148.30000000000001</v>
      </c>
      <c r="W116" s="18">
        <v>962</v>
      </c>
      <c r="X116" s="18">
        <v>61</v>
      </c>
      <c r="Y116" s="18">
        <v>50</v>
      </c>
      <c r="Z116" s="18">
        <v>12</v>
      </c>
      <c r="AA116" s="18">
        <v>26.4</v>
      </c>
      <c r="AB116" s="18">
        <v>0.8</v>
      </c>
      <c r="AC116" s="18">
        <v>26.3</v>
      </c>
      <c r="AD116" s="18">
        <v>0.7</v>
      </c>
      <c r="AE116" s="18">
        <v>21</v>
      </c>
      <c r="AF116" s="18">
        <v>2.6</v>
      </c>
      <c r="AG116" s="18">
        <v>0.235741088973447</v>
      </c>
      <c r="AH116" s="18">
        <v>23.574108897344701</v>
      </c>
      <c r="AI116" s="18">
        <v>0.14831542262302799</v>
      </c>
      <c r="AJ116" s="18">
        <v>0.21392607520349499</v>
      </c>
      <c r="AK116" s="18">
        <v>21.3926075203495</v>
      </c>
      <c r="AL116" s="18">
        <v>6.1044523794685002E-2</v>
      </c>
      <c r="AM116" s="18">
        <v>0.55033283582305703</v>
      </c>
      <c r="AN116" s="18">
        <v>55.0332835823057</v>
      </c>
      <c r="AO116" s="18">
        <v>0.112811649018427</v>
      </c>
      <c r="AP116" s="14">
        <v>0.47574315459537547</v>
      </c>
      <c r="AQ116" s="14">
        <v>0.52425684540462458</v>
      </c>
      <c r="AR116" s="14">
        <v>3.9133020769592197</v>
      </c>
      <c r="AS116" s="14">
        <v>3.5511728483780165</v>
      </c>
      <c r="AT116" s="14">
        <v>7.4644749253372362</v>
      </c>
      <c r="AU116" s="14">
        <v>44.966716417694201</v>
      </c>
      <c r="AW116" s="21"/>
      <c r="AX116" s="21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5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Q116" s="24"/>
      <c r="DR116" s="24"/>
      <c r="DS116" s="24"/>
      <c r="DT116" s="24"/>
      <c r="DU116" s="24"/>
      <c r="DV116" s="24"/>
      <c r="EF116" s="21">
        <v>0</v>
      </c>
      <c r="EG116" s="21">
        <v>7.1153711379931706E-2</v>
      </c>
      <c r="EH116" s="21">
        <v>0</v>
      </c>
      <c r="EI116" s="21">
        <v>0.14049575765619063</v>
      </c>
      <c r="EJ116" s="21">
        <v>0.2001603832301132</v>
      </c>
      <c r="EK116" s="21">
        <v>3.7613358251174241E-2</v>
      </c>
      <c r="EL116" s="22">
        <v>0.4494232105174098</v>
      </c>
      <c r="EM116" s="22">
        <v>0.37826949913747804</v>
      </c>
      <c r="EN116" s="21">
        <v>9.922059800932595E-3</v>
      </c>
      <c r="EO116" s="21">
        <v>2.0384040004513378E-2</v>
      </c>
      <c r="EP116" s="21">
        <v>9.1484116522522769E-3</v>
      </c>
      <c r="EQ116" s="22">
        <v>3.9454511457698252E-2</v>
      </c>
      <c r="ER116" s="21">
        <v>1.1823471771464126E-2</v>
      </c>
      <c r="ES116" s="21">
        <v>1.0581068267328731E-2</v>
      </c>
      <c r="ET116" s="21">
        <v>2.0903907426676534E-2</v>
      </c>
      <c r="EU116" s="22">
        <v>4.3308447465469392E-2</v>
      </c>
      <c r="EV116" s="21">
        <v>1.8802764146390531E-2</v>
      </c>
      <c r="EW116" s="21">
        <v>1.3659260649168836E-2</v>
      </c>
      <c r="EX116" s="22">
        <v>3.2462024795559367E-2</v>
      </c>
      <c r="EY116" s="22">
        <v>0.11522498371872703</v>
      </c>
      <c r="EZ116" s="22">
        <v>1.8034366350276629</v>
      </c>
      <c r="FA116" s="22">
        <v>2.05441616090617</v>
      </c>
      <c r="FB116" s="22">
        <v>0.89492058439772937</v>
      </c>
      <c r="FC116" s="50">
        <v>0</v>
      </c>
      <c r="FD116" s="51">
        <v>0</v>
      </c>
      <c r="FE116" s="51">
        <v>0</v>
      </c>
      <c r="FF116" s="51">
        <v>0</v>
      </c>
      <c r="FG116" s="51">
        <v>0</v>
      </c>
      <c r="FH116" s="51">
        <v>0</v>
      </c>
      <c r="FI116" s="51">
        <v>0</v>
      </c>
      <c r="FJ116" s="51">
        <v>0</v>
      </c>
      <c r="FK116" s="51">
        <v>0</v>
      </c>
      <c r="FL116" s="53">
        <v>0</v>
      </c>
      <c r="FM116" s="69" t="s">
        <v>163</v>
      </c>
      <c r="FN116" s="70" t="s">
        <v>401</v>
      </c>
      <c r="FO116" s="70" t="s">
        <v>401</v>
      </c>
      <c r="FP116" s="70" t="s">
        <v>401</v>
      </c>
      <c r="FQ116" s="70" t="s">
        <v>401</v>
      </c>
      <c r="FS116" s="45"/>
    </row>
    <row r="117" spans="1:175" ht="12.75" customHeight="1" x14ac:dyDescent="0.25">
      <c r="A117" s="7" t="s">
        <v>164</v>
      </c>
      <c r="B117" s="28" t="s">
        <v>11</v>
      </c>
      <c r="C117" s="28" t="s">
        <v>83</v>
      </c>
      <c r="D117" s="28">
        <v>2014</v>
      </c>
      <c r="E117" s="13" t="s">
        <v>284</v>
      </c>
      <c r="F117" s="28"/>
      <c r="G117" s="14">
        <v>75.163428333333329</v>
      </c>
      <c r="H117" s="14">
        <v>173.19139833333332</v>
      </c>
      <c r="I117" s="15">
        <v>1</v>
      </c>
      <c r="J117" s="19">
        <v>170</v>
      </c>
      <c r="K117" s="16">
        <v>570.82258772199998</v>
      </c>
      <c r="L117" s="15">
        <v>1401.255686</v>
      </c>
      <c r="M117" s="15">
        <v>751.76105399999994</v>
      </c>
      <c r="N117" s="14">
        <v>1.4750000000000001</v>
      </c>
      <c r="O117" s="14">
        <v>0.23400000000000004</v>
      </c>
      <c r="P117" s="14">
        <v>6.3034188034188023</v>
      </c>
      <c r="Q117" s="35">
        <v>38.795299999999997</v>
      </c>
      <c r="R117" s="19">
        <v>-20.852</v>
      </c>
      <c r="S117" s="20">
        <v>-277.98767075675693</v>
      </c>
      <c r="T117" s="22" t="s">
        <v>35</v>
      </c>
      <c r="U117" s="18">
        <v>197.5</v>
      </c>
      <c r="V117" s="18">
        <v>148.30000000000001</v>
      </c>
      <c r="W117" s="18">
        <v>962</v>
      </c>
      <c r="X117" s="18">
        <v>61</v>
      </c>
      <c r="Y117" s="18">
        <v>50</v>
      </c>
      <c r="Z117" s="18">
        <v>12</v>
      </c>
      <c r="AA117" s="18">
        <v>26.4</v>
      </c>
      <c r="AB117" s="18">
        <v>0.8</v>
      </c>
      <c r="AC117" s="18">
        <v>26.3</v>
      </c>
      <c r="AD117" s="18">
        <v>0.7</v>
      </c>
      <c r="AE117" s="18">
        <v>21</v>
      </c>
      <c r="AF117" s="18">
        <v>2.6</v>
      </c>
      <c r="AG117" s="18">
        <v>0.138434162204848</v>
      </c>
      <c r="AH117" s="18">
        <v>13.8434162204848</v>
      </c>
      <c r="AI117" s="18">
        <v>0.104639077303278</v>
      </c>
      <c r="AJ117" s="18">
        <v>0.21943381633943501</v>
      </c>
      <c r="AK117" s="18">
        <v>21.943381633943503</v>
      </c>
      <c r="AL117" s="18">
        <v>4.50933129051986E-2</v>
      </c>
      <c r="AM117" s="18">
        <v>0.64213202145571802</v>
      </c>
      <c r="AN117" s="18">
        <v>64.213202145571799</v>
      </c>
      <c r="AO117" s="18">
        <v>7.8558375445022699E-2</v>
      </c>
      <c r="AP117" s="14">
        <v>0.61316974274154579</v>
      </c>
      <c r="AQ117" s="14">
        <v>0.38683025725845421</v>
      </c>
      <c r="AR117" s="14">
        <v>2.0419038925215078</v>
      </c>
      <c r="AS117" s="14">
        <v>3.2366487910066666</v>
      </c>
      <c r="AT117" s="14">
        <v>5.278552683528174</v>
      </c>
      <c r="AU117" s="14">
        <v>35.786797854428293</v>
      </c>
      <c r="AW117" s="21"/>
      <c r="AX117" s="21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5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Q117" s="24"/>
      <c r="DR117" s="24"/>
      <c r="DS117" s="24"/>
      <c r="DT117" s="24"/>
      <c r="DU117" s="24"/>
      <c r="DV117" s="24"/>
      <c r="EF117" s="25">
        <v>0.43102912642437147</v>
      </c>
      <c r="EG117" s="25">
        <v>9.2978035101810769E-2</v>
      </c>
      <c r="EH117" s="25">
        <v>0.30785037451418901</v>
      </c>
      <c r="EI117" s="25">
        <v>0.29186495989650324</v>
      </c>
      <c r="EJ117" s="25">
        <v>0.20342939111259675</v>
      </c>
      <c r="EK117" s="25">
        <v>1.3822730239981656E-2</v>
      </c>
      <c r="EL117" s="22">
        <v>1.340974617289453</v>
      </c>
      <c r="EM117" s="22">
        <v>0.50911708124908173</v>
      </c>
      <c r="EN117" s="25">
        <v>1.7194209193338951E-2</v>
      </c>
      <c r="EO117" s="25">
        <v>1.3678659933794133E-2</v>
      </c>
      <c r="EP117" s="25">
        <v>6.4751274394889546E-3</v>
      </c>
      <c r="EQ117" s="22">
        <v>3.7347996566622042E-2</v>
      </c>
      <c r="ER117" s="25">
        <v>1.111989633076388E-2</v>
      </c>
      <c r="ES117" s="25">
        <v>6.5527462196077434E-3</v>
      </c>
      <c r="ET117" s="25">
        <v>3.1615683559954671E-3</v>
      </c>
      <c r="EU117" s="22">
        <v>2.0834210906367091E-2</v>
      </c>
      <c r="EV117" s="25">
        <v>4.8222713928440623E-3</v>
      </c>
      <c r="EW117" s="25">
        <v>1.7843084051229665E-2</v>
      </c>
      <c r="EX117" s="22">
        <v>2.2665355444073727E-2</v>
      </c>
      <c r="EY117" s="22">
        <v>8.0847562917062854E-2</v>
      </c>
      <c r="EZ117" s="22">
        <v>2.4895052920965877</v>
      </c>
      <c r="FA117" s="22">
        <v>0.79553876424239711</v>
      </c>
      <c r="FB117" s="22">
        <v>0.58928123290854484</v>
      </c>
      <c r="FC117" s="22">
        <v>1.7494584571081682</v>
      </c>
      <c r="FD117" s="25">
        <v>3.19818341546598E-3</v>
      </c>
      <c r="FE117" s="53">
        <v>0</v>
      </c>
      <c r="FF117" s="53">
        <v>0</v>
      </c>
      <c r="FG117" s="25">
        <v>3.2911308650584695E-3</v>
      </c>
      <c r="FH117" s="25">
        <v>2.5990705890718557E-2</v>
      </c>
      <c r="FI117" s="25">
        <v>7.1431155547579412E-3</v>
      </c>
      <c r="FJ117" s="25">
        <v>1.7557870716507474E-3</v>
      </c>
      <c r="FK117" s="25">
        <v>4.833985310325222E-3</v>
      </c>
      <c r="FL117" s="25">
        <v>4.6212908107976916E-2</v>
      </c>
      <c r="FM117" s="69" t="s">
        <v>164</v>
      </c>
      <c r="FN117" s="70" t="s">
        <v>397</v>
      </c>
      <c r="FO117" s="70" t="s">
        <v>397</v>
      </c>
      <c r="FP117" s="70" t="s">
        <v>397</v>
      </c>
      <c r="FQ117" s="70" t="s">
        <v>392</v>
      </c>
      <c r="FS117" s="45"/>
    </row>
    <row r="118" spans="1:175" s="44" customFormat="1" ht="12.75" customHeight="1" x14ac:dyDescent="0.25">
      <c r="A118" s="7" t="s">
        <v>165</v>
      </c>
      <c r="B118" s="28" t="s">
        <v>6</v>
      </c>
      <c r="C118" s="28" t="s">
        <v>85</v>
      </c>
      <c r="D118" s="28">
        <v>2008</v>
      </c>
      <c r="E118" s="28" t="s">
        <v>284</v>
      </c>
      <c r="F118" s="28"/>
      <c r="G118" s="18">
        <v>75.715699999999998</v>
      </c>
      <c r="H118" s="18">
        <v>164.07929999999999</v>
      </c>
      <c r="I118" s="19">
        <v>1</v>
      </c>
      <c r="J118" s="19">
        <v>58</v>
      </c>
      <c r="K118" s="16">
        <v>557.65516641900001</v>
      </c>
      <c r="L118" s="17">
        <v>1143.2295099999999</v>
      </c>
      <c r="M118" s="17">
        <v>701.90097300000002</v>
      </c>
      <c r="N118" s="18">
        <v>0.76</v>
      </c>
      <c r="O118" s="18">
        <v>0.13200000000000001</v>
      </c>
      <c r="P118" s="18">
        <v>5.7575757575757578</v>
      </c>
      <c r="Q118" s="35">
        <v>33.292900000000003</v>
      </c>
      <c r="R118" s="19">
        <v>-22.4</v>
      </c>
      <c r="S118" s="31">
        <v>-450.63275214348772</v>
      </c>
      <c r="T118" s="21" t="s">
        <v>127</v>
      </c>
      <c r="U118" s="18">
        <v>197.5</v>
      </c>
      <c r="V118" s="18">
        <v>148.30000000000001</v>
      </c>
      <c r="W118" s="18">
        <v>962</v>
      </c>
      <c r="X118" s="18">
        <v>61</v>
      </c>
      <c r="Y118" s="18">
        <v>50</v>
      </c>
      <c r="Z118" s="18">
        <v>12</v>
      </c>
      <c r="AA118" s="18">
        <v>26.4</v>
      </c>
      <c r="AB118" s="18">
        <v>0.8</v>
      </c>
      <c r="AC118" s="18">
        <v>26.3</v>
      </c>
      <c r="AD118" s="18">
        <v>0.7</v>
      </c>
      <c r="AE118" s="18">
        <v>21</v>
      </c>
      <c r="AF118" s="18">
        <v>2.6</v>
      </c>
      <c r="AG118" s="18">
        <v>0.118963209648725</v>
      </c>
      <c r="AH118" s="18">
        <v>11.896320964872501</v>
      </c>
      <c r="AI118" s="18">
        <v>9.1851330867691802E-2</v>
      </c>
      <c r="AJ118" s="18">
        <v>0.40984305535843801</v>
      </c>
      <c r="AK118" s="18">
        <v>40.984305535843802</v>
      </c>
      <c r="AL118" s="18">
        <v>4.9541347414699698E-2</v>
      </c>
      <c r="AM118" s="18">
        <v>0.47119373499283401</v>
      </c>
      <c r="AN118" s="18">
        <v>47.119373499283398</v>
      </c>
      <c r="AO118" s="18">
        <v>6.7502390595637798E-2</v>
      </c>
      <c r="AP118" s="18">
        <v>0.7750344170995902</v>
      </c>
      <c r="AQ118" s="18">
        <v>0.2249655829004098</v>
      </c>
      <c r="AR118" s="18">
        <v>0.90412039333031002</v>
      </c>
      <c r="AS118" s="18">
        <v>3.1148072207241286</v>
      </c>
      <c r="AT118" s="18">
        <v>4.018927614054439</v>
      </c>
      <c r="AU118" s="18">
        <v>52.880626500716303</v>
      </c>
      <c r="AV118" s="21"/>
      <c r="AW118" s="21"/>
      <c r="AX118" s="21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5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1">
        <v>2.23</v>
      </c>
      <c r="EG118" s="21">
        <v>0.43</v>
      </c>
      <c r="EH118" s="21">
        <v>0.61</v>
      </c>
      <c r="EI118" s="21">
        <v>1.3</v>
      </c>
      <c r="EJ118" s="21">
        <v>0.71</v>
      </c>
      <c r="EK118" s="21">
        <v>0.06</v>
      </c>
      <c r="EL118" s="21">
        <v>5.34</v>
      </c>
      <c r="EM118" s="21">
        <v>2.0699999999999998</v>
      </c>
      <c r="EN118" s="21">
        <v>0.19</v>
      </c>
      <c r="EO118" s="21">
        <v>0.11</v>
      </c>
      <c r="EP118" s="21">
        <v>0.04</v>
      </c>
      <c r="EQ118" s="21">
        <v>0.33999999999999997</v>
      </c>
      <c r="ER118" s="21">
        <v>0.03</v>
      </c>
      <c r="ES118" s="21">
        <v>0.02</v>
      </c>
      <c r="ET118" s="21">
        <v>0.03</v>
      </c>
      <c r="EU118" s="21">
        <v>0.08</v>
      </c>
      <c r="EV118" s="21">
        <v>0.02</v>
      </c>
      <c r="EW118" s="21">
        <v>0.02</v>
      </c>
      <c r="EX118" s="21">
        <v>0.04</v>
      </c>
      <c r="EY118" s="21">
        <v>0.45999999999999996</v>
      </c>
      <c r="EZ118" s="21">
        <v>1.2647058823529413</v>
      </c>
      <c r="FA118" s="21">
        <v>0.57894736842105265</v>
      </c>
      <c r="FB118" s="21">
        <v>0.66666666666666674</v>
      </c>
      <c r="FC118" s="21">
        <v>5.8696464036168319</v>
      </c>
      <c r="FD118" s="25">
        <v>8.6635817294852431E-3</v>
      </c>
      <c r="FE118" s="25">
        <v>1.3018177810750478E-2</v>
      </c>
      <c r="FF118" s="53">
        <v>0</v>
      </c>
      <c r="FG118" s="53">
        <v>0</v>
      </c>
      <c r="FH118" s="25">
        <v>2.8185327182663377E-2</v>
      </c>
      <c r="FI118" s="25">
        <v>4.4736633170043491E-3</v>
      </c>
      <c r="FJ118" s="25">
        <v>8.4038423160382215E-3</v>
      </c>
      <c r="FK118" s="25">
        <v>1.5624694031829743E-2</v>
      </c>
      <c r="FL118" s="25">
        <v>7.8369286387771409E-2</v>
      </c>
      <c r="FM118" s="69" t="s">
        <v>165</v>
      </c>
      <c r="FN118" s="70" t="s">
        <v>402</v>
      </c>
      <c r="FO118" s="70" t="s">
        <v>402</v>
      </c>
      <c r="FP118" s="70" t="s">
        <v>403</v>
      </c>
      <c r="FQ118" s="70" t="s">
        <v>427</v>
      </c>
      <c r="FR118" s="70"/>
      <c r="FS118" s="45"/>
    </row>
    <row r="119" spans="1:175" s="44" customFormat="1" ht="12.75" customHeight="1" x14ac:dyDescent="0.25">
      <c r="A119" s="7" t="s">
        <v>166</v>
      </c>
      <c r="B119" s="28" t="s">
        <v>6</v>
      </c>
      <c r="C119" s="28" t="s">
        <v>85</v>
      </c>
      <c r="D119" s="28">
        <v>2008</v>
      </c>
      <c r="E119" s="28" t="s">
        <v>284</v>
      </c>
      <c r="F119" s="28"/>
      <c r="G119" s="18">
        <v>76.559200000000004</v>
      </c>
      <c r="H119" s="18">
        <v>160.07249999999999</v>
      </c>
      <c r="I119" s="19">
        <v>1</v>
      </c>
      <c r="J119" s="19">
        <v>69</v>
      </c>
      <c r="K119" s="16">
        <v>582.53382608000004</v>
      </c>
      <c r="L119" s="17">
        <v>1049.691632</v>
      </c>
      <c r="M119" s="17">
        <v>789.887743</v>
      </c>
      <c r="N119" s="18">
        <v>0.77</v>
      </c>
      <c r="O119" s="18">
        <v>0.13999999999999999</v>
      </c>
      <c r="P119" s="18">
        <v>5.5000000000000009</v>
      </c>
      <c r="Q119" s="35">
        <v>29.213899999999999</v>
      </c>
      <c r="R119" s="19">
        <v>-22.3</v>
      </c>
      <c r="S119" s="31">
        <v>-476.08860594500482</v>
      </c>
      <c r="T119" s="21" t="s">
        <v>134</v>
      </c>
      <c r="U119" s="18">
        <v>197.5</v>
      </c>
      <c r="V119" s="18">
        <v>148.30000000000001</v>
      </c>
      <c r="W119" s="18">
        <v>962</v>
      </c>
      <c r="X119" s="18">
        <v>61</v>
      </c>
      <c r="Y119" s="18">
        <v>50</v>
      </c>
      <c r="Z119" s="18">
        <v>12</v>
      </c>
      <c r="AA119" s="18">
        <v>26.4</v>
      </c>
      <c r="AB119" s="18">
        <v>0.8</v>
      </c>
      <c r="AC119" s="18">
        <v>26.3</v>
      </c>
      <c r="AD119" s="18">
        <v>0.7</v>
      </c>
      <c r="AE119" s="18">
        <v>21</v>
      </c>
      <c r="AF119" s="18">
        <v>2.6</v>
      </c>
      <c r="AG119" s="18">
        <v>0.102438306435938</v>
      </c>
      <c r="AH119" s="18">
        <v>10.2438306435938</v>
      </c>
      <c r="AI119" s="18">
        <v>8.14525911825488E-2</v>
      </c>
      <c r="AJ119" s="18">
        <v>0.43958561455323603</v>
      </c>
      <c r="AK119" s="18">
        <v>43.958561455323604</v>
      </c>
      <c r="AL119" s="18">
        <v>4.6747117891453201E-2</v>
      </c>
      <c r="AM119" s="18">
        <v>0.45797607901082799</v>
      </c>
      <c r="AN119" s="18">
        <v>45.797607901082799</v>
      </c>
      <c r="AO119" s="18">
        <v>6.1006702164101603E-2</v>
      </c>
      <c r="AP119" s="18">
        <v>0.81100777572880578</v>
      </c>
      <c r="AQ119" s="18">
        <v>0.18899222427119422</v>
      </c>
      <c r="AR119" s="18">
        <v>0.78877495955672261</v>
      </c>
      <c r="AS119" s="18">
        <v>3.3848092320599177</v>
      </c>
      <c r="AT119" s="18">
        <v>4.1735841916166407</v>
      </c>
      <c r="AU119" s="18">
        <v>54.202392098917414</v>
      </c>
      <c r="AV119" s="21"/>
      <c r="AW119" s="21"/>
      <c r="AX119" s="21">
        <v>2.5080854465754848E-2</v>
      </c>
      <c r="AY119" s="21">
        <v>2.8830215873865452E-2</v>
      </c>
      <c r="AZ119" s="21">
        <v>3.3119873032529459E-2</v>
      </c>
      <c r="BA119" s="21" t="s">
        <v>431</v>
      </c>
      <c r="BB119" s="21" t="s">
        <v>431</v>
      </c>
      <c r="BC119" s="21">
        <v>7.2789257705105819E-3</v>
      </c>
      <c r="BD119" s="21" t="s">
        <v>431</v>
      </c>
      <c r="BE119" s="21">
        <v>1.2351385425446944E-2</v>
      </c>
      <c r="BF119" s="21" t="s">
        <v>431</v>
      </c>
      <c r="BG119" s="21">
        <v>1.4649606326822676E-2</v>
      </c>
      <c r="BH119" s="21">
        <v>3.3743149573202368E-2</v>
      </c>
      <c r="BI119" s="21">
        <v>1.0078759440719967E-2</v>
      </c>
      <c r="BJ119" s="21">
        <v>3.8945613456675278E-2</v>
      </c>
      <c r="BK119" s="21">
        <v>9.1319709633460294E-3</v>
      </c>
      <c r="BL119" s="21">
        <v>4.178022714097817E-2</v>
      </c>
      <c r="BM119" s="21">
        <v>4.9854798991491277E-3</v>
      </c>
      <c r="BN119" s="21">
        <v>4.9858279996687335E-2</v>
      </c>
      <c r="BO119" s="21">
        <v>1.2682558645177302E-2</v>
      </c>
      <c r="BP119" s="21">
        <v>2.5881657425567868E-2</v>
      </c>
      <c r="BQ119" s="21">
        <v>1.3775667655657031E-2</v>
      </c>
      <c r="BR119" s="21">
        <v>1.6740153406629547E-2</v>
      </c>
      <c r="BS119" s="25">
        <v>0.1907447432804853</v>
      </c>
      <c r="BT119" s="25">
        <v>0.135322647503264</v>
      </c>
      <c r="BU119" s="21">
        <v>0.64506470577965891</v>
      </c>
      <c r="BV119" s="21">
        <v>0.10457884833791979</v>
      </c>
      <c r="BW119" s="21">
        <v>0.34364807003563064</v>
      </c>
      <c r="BX119" s="21">
        <v>0.67436637556563728</v>
      </c>
      <c r="BY119" s="21">
        <v>5.1553779730903138E-2</v>
      </c>
      <c r="BZ119" s="21">
        <v>0.24439851828168654</v>
      </c>
      <c r="CA119" s="21">
        <v>3.1884434825456658E-2</v>
      </c>
      <c r="CB119" s="21">
        <v>4.9958361139306087E-2</v>
      </c>
      <c r="CC119" s="21">
        <v>3.4228869084823407E-2</v>
      </c>
      <c r="CD119" s="21">
        <v>8.17113973619676E-2</v>
      </c>
      <c r="CE119" s="21">
        <v>4.7138775053125685E-2</v>
      </c>
      <c r="CF119" s="21">
        <v>0.13567512341247931</v>
      </c>
      <c r="CG119" s="21">
        <v>5.9789998520462607E-2</v>
      </c>
      <c r="CH119" s="21">
        <v>0.15511799378086588</v>
      </c>
      <c r="CI119" s="21">
        <v>5.7028882455196321E-2</v>
      </c>
      <c r="CJ119" s="21">
        <v>0.14125824531462769</v>
      </c>
      <c r="CK119" s="21">
        <v>6.0029289834916282E-2</v>
      </c>
      <c r="CL119" s="21">
        <v>0.17005537536682341</v>
      </c>
      <c r="CM119" s="51">
        <v>0</v>
      </c>
      <c r="CN119" s="51">
        <v>0</v>
      </c>
      <c r="CO119" s="21">
        <v>0.13556376090188516</v>
      </c>
      <c r="CP119" s="21">
        <v>5.6169594613550998E-2</v>
      </c>
      <c r="CQ119" s="21">
        <v>0.11375671412806243</v>
      </c>
      <c r="CR119" s="21">
        <v>2.2121475484055349E-2</v>
      </c>
      <c r="CS119" s="51">
        <v>0</v>
      </c>
      <c r="CT119" s="21">
        <v>1.3976181224558359E-2</v>
      </c>
      <c r="CU119" s="21">
        <v>7.5679193961230656E-2</v>
      </c>
      <c r="CV119" s="21">
        <v>3.3789015875208911E-2</v>
      </c>
      <c r="CW119" s="21">
        <v>0.17924472615538309</v>
      </c>
      <c r="CX119" s="21">
        <v>4.0154196691277656E-2</v>
      </c>
      <c r="CY119" s="21">
        <v>0.10391450313064052</v>
      </c>
      <c r="CZ119" s="21">
        <v>3.6493688904330461E-2</v>
      </c>
      <c r="DA119" s="21">
        <v>0.22322401941630143</v>
      </c>
      <c r="DB119" s="21">
        <v>3.4809329796788344E-2</v>
      </c>
      <c r="DC119" s="21">
        <v>0.17427927771332627</v>
      </c>
      <c r="DD119" s="21">
        <v>1.8982403314502929E-2</v>
      </c>
      <c r="DE119" s="21">
        <v>5.6644023825255192E-2</v>
      </c>
      <c r="DF119" s="21">
        <v>1.4473509648811122E-2</v>
      </c>
      <c r="DG119" s="21">
        <v>2.5616886011521484E-2</v>
      </c>
      <c r="DH119" s="21">
        <v>2.0759827625124604E-3</v>
      </c>
      <c r="DI119" s="21">
        <v>0.22708769654150346</v>
      </c>
      <c r="DJ119" s="21">
        <v>0.77895490868537154</v>
      </c>
      <c r="DK119" s="21">
        <v>0.68843764176147781</v>
      </c>
      <c r="DL119" s="21">
        <v>3.4301942401490106</v>
      </c>
      <c r="DM119" s="21">
        <v>3.0315937509879851</v>
      </c>
      <c r="DN119" s="21">
        <v>3.7231866815087709</v>
      </c>
      <c r="DO119" s="21">
        <v>3.0463933163601631</v>
      </c>
      <c r="DP119" s="21">
        <v>4.7455769639202829</v>
      </c>
      <c r="DQ119" s="24">
        <v>1.3211669902991875E-2</v>
      </c>
      <c r="DR119" s="24">
        <v>8.6963508666631651E-3</v>
      </c>
      <c r="DS119" s="24">
        <v>3.5025331358585054E-3</v>
      </c>
      <c r="DT119" s="24">
        <v>3.133309452419273E-2</v>
      </c>
      <c r="DU119" s="24">
        <v>2.4315780734268155E-2</v>
      </c>
      <c r="DV119" s="24">
        <v>4.8047297563043108E-2</v>
      </c>
      <c r="DW119" s="24">
        <v>3.3012131600931319E-2</v>
      </c>
      <c r="DX119" s="24">
        <v>0.65823252703988733</v>
      </c>
      <c r="DY119" s="24">
        <v>6.9423413829625673</v>
      </c>
      <c r="DZ119" s="24">
        <v>0.77604147000206425</v>
      </c>
      <c r="EA119" s="24">
        <v>0.69801471561119532</v>
      </c>
      <c r="EB119" s="24">
        <v>5.8178712912248229E-2</v>
      </c>
      <c r="EC119" s="24">
        <v>1.5423702777390974E-2</v>
      </c>
      <c r="ED119" s="24">
        <v>0.13797794861363688</v>
      </c>
      <c r="EE119" s="24">
        <v>0.21158036430327606</v>
      </c>
      <c r="EF119" s="21">
        <v>1.79</v>
      </c>
      <c r="EG119" s="21">
        <v>0.32</v>
      </c>
      <c r="EH119" s="21">
        <v>0.4</v>
      </c>
      <c r="EI119" s="21">
        <v>0.81</v>
      </c>
      <c r="EJ119" s="21">
        <v>0.53</v>
      </c>
      <c r="EK119" s="21">
        <v>0.05</v>
      </c>
      <c r="EL119" s="21">
        <v>3.8999999999999995</v>
      </c>
      <c r="EM119" s="21">
        <v>1.3900000000000001</v>
      </c>
      <c r="EN119" s="21">
        <v>0.18</v>
      </c>
      <c r="EO119" s="21">
        <v>0.15</v>
      </c>
      <c r="EP119" s="21">
        <v>0.04</v>
      </c>
      <c r="EQ119" s="21">
        <v>0.36999999999999994</v>
      </c>
      <c r="ER119" s="21">
        <v>0.05</v>
      </c>
      <c r="ES119" s="21">
        <v>0.04</v>
      </c>
      <c r="ET119" s="21">
        <v>0.04</v>
      </c>
      <c r="EU119" s="21">
        <v>0.13</v>
      </c>
      <c r="EV119" s="21">
        <v>0.02</v>
      </c>
      <c r="EW119" s="21">
        <v>0.09</v>
      </c>
      <c r="EX119" s="21">
        <v>0.11</v>
      </c>
      <c r="EY119" s="21">
        <v>0.61</v>
      </c>
      <c r="EZ119" s="21">
        <v>0.86486486486486502</v>
      </c>
      <c r="FA119" s="21">
        <v>0.83333333333333337</v>
      </c>
      <c r="FB119" s="21">
        <v>0.79999999999999993</v>
      </c>
      <c r="FC119" s="21">
        <v>16.922334937126479</v>
      </c>
      <c r="FD119" s="25">
        <v>7.0101958111990883E-3</v>
      </c>
      <c r="FE119" s="25">
        <v>6.5313438269092861E-3</v>
      </c>
      <c r="FF119" s="53">
        <v>0</v>
      </c>
      <c r="FG119" s="53">
        <v>0</v>
      </c>
      <c r="FH119" s="25">
        <v>1.1325890411028336E-2</v>
      </c>
      <c r="FI119" s="25">
        <v>5.2377860066481659E-3</v>
      </c>
      <c r="FJ119" s="53">
        <v>0</v>
      </c>
      <c r="FK119" s="25">
        <v>5.941818958378595E-3</v>
      </c>
      <c r="FL119" s="25">
        <v>3.6047035014163474E-2</v>
      </c>
      <c r="FM119" s="69" t="s">
        <v>166</v>
      </c>
      <c r="FN119" s="70" t="s">
        <v>402</v>
      </c>
      <c r="FO119" s="70" t="s">
        <v>402</v>
      </c>
      <c r="FP119" s="70" t="s">
        <v>402</v>
      </c>
      <c r="FQ119" s="70" t="s">
        <v>427</v>
      </c>
      <c r="FR119" s="70" t="s">
        <v>392</v>
      </c>
      <c r="FS119" s="45"/>
    </row>
    <row r="120" spans="1:175" s="44" customFormat="1" ht="12.75" customHeight="1" x14ac:dyDescent="0.25">
      <c r="A120" s="7" t="s">
        <v>167</v>
      </c>
      <c r="B120" s="28" t="s">
        <v>6</v>
      </c>
      <c r="C120" s="28" t="s">
        <v>85</v>
      </c>
      <c r="D120" s="28">
        <v>2008</v>
      </c>
      <c r="E120" s="28" t="s">
        <v>284</v>
      </c>
      <c r="F120" s="28"/>
      <c r="G120" s="18">
        <v>71.591999999999999</v>
      </c>
      <c r="H120" s="18">
        <v>161.69</v>
      </c>
      <c r="I120" s="19">
        <v>1</v>
      </c>
      <c r="J120" s="19">
        <v>20</v>
      </c>
      <c r="K120" s="16">
        <v>123.74463285500001</v>
      </c>
      <c r="L120" s="17">
        <v>1131.0178530000001</v>
      </c>
      <c r="M120" s="17">
        <v>234.32011600000001</v>
      </c>
      <c r="N120" s="18">
        <v>0.55999999999999994</v>
      </c>
      <c r="O120" s="18">
        <v>8.4999999999999992E-2</v>
      </c>
      <c r="P120" s="18">
        <v>6.5882352941176467</v>
      </c>
      <c r="Q120" s="35">
        <v>18.507899999999999</v>
      </c>
      <c r="R120" s="19">
        <v>-26.5</v>
      </c>
      <c r="S120" s="31">
        <v>-623.64969987330699</v>
      </c>
      <c r="T120" s="21" t="s">
        <v>116</v>
      </c>
      <c r="U120" s="18">
        <v>197.5</v>
      </c>
      <c r="V120" s="18">
        <v>148.30000000000001</v>
      </c>
      <c r="W120" s="18">
        <v>962</v>
      </c>
      <c r="X120" s="18">
        <v>61</v>
      </c>
      <c r="Y120" s="18">
        <v>50</v>
      </c>
      <c r="Z120" s="18">
        <v>12</v>
      </c>
      <c r="AA120" s="18">
        <v>26.4</v>
      </c>
      <c r="AB120" s="18">
        <v>0.8</v>
      </c>
      <c r="AC120" s="18">
        <v>26.3</v>
      </c>
      <c r="AD120" s="18">
        <v>0.7</v>
      </c>
      <c r="AE120" s="18">
        <v>21</v>
      </c>
      <c r="AF120" s="18">
        <v>2.6</v>
      </c>
      <c r="AG120" s="18">
        <v>0.34996735981361698</v>
      </c>
      <c r="AH120" s="18">
        <v>34.996735981361695</v>
      </c>
      <c r="AI120" s="18">
        <v>0.146034740426185</v>
      </c>
      <c r="AJ120" s="18">
        <v>0.55287675077029097</v>
      </c>
      <c r="AK120" s="18">
        <v>55.2876750770291</v>
      </c>
      <c r="AL120" s="18">
        <v>9.9981219573550897E-2</v>
      </c>
      <c r="AM120" s="18">
        <v>9.7155889416093794E-2</v>
      </c>
      <c r="AN120" s="18">
        <v>9.7155889416093792</v>
      </c>
      <c r="AO120" s="18">
        <v>8.6325677497112896E-2</v>
      </c>
      <c r="AP120" s="18">
        <v>0.61237232905326466</v>
      </c>
      <c r="AQ120" s="18">
        <v>0.38762767094673534</v>
      </c>
      <c r="AR120" s="18">
        <v>1.9598172149562549</v>
      </c>
      <c r="AS120" s="18">
        <v>3.0961098043136293</v>
      </c>
      <c r="AT120" s="18">
        <v>5.055927019269884</v>
      </c>
      <c r="AU120" s="18">
        <v>90.284411058390788</v>
      </c>
      <c r="AV120" s="21"/>
      <c r="AW120" s="21"/>
      <c r="AX120" s="21">
        <v>9.1900557728892135E-3</v>
      </c>
      <c r="AY120" s="21">
        <v>1.5234996608830154E-2</v>
      </c>
      <c r="AZ120" s="21">
        <v>2.1916052879412409E-2</v>
      </c>
      <c r="BA120" s="21">
        <v>2.4994977337002348E-2</v>
      </c>
      <c r="BB120" s="21">
        <v>7.389856825348308E-2</v>
      </c>
      <c r="BC120" s="21">
        <v>8.8895508369029305E-2</v>
      </c>
      <c r="BD120" s="21">
        <v>0.24780615058452188</v>
      </c>
      <c r="BE120" s="21">
        <v>0.21474541811886705</v>
      </c>
      <c r="BF120" s="21">
        <v>0.46525415460944547</v>
      </c>
      <c r="BG120" s="21">
        <v>0.210820390031148</v>
      </c>
      <c r="BH120" s="21">
        <v>0.49208859107542335</v>
      </c>
      <c r="BI120" s="21">
        <v>0.16863798588813383</v>
      </c>
      <c r="BJ120" s="21">
        <v>0.62911892393917768</v>
      </c>
      <c r="BK120" s="21">
        <v>0.12407058720539434</v>
      </c>
      <c r="BL120" s="21">
        <v>0.52486359485208234</v>
      </c>
      <c r="BM120" s="21">
        <v>7.216160669016114E-2</v>
      </c>
      <c r="BN120" s="21">
        <v>0.55141201265040651</v>
      </c>
      <c r="BO120" s="21">
        <v>3.8286742377472774E-2</v>
      </c>
      <c r="BP120" s="21">
        <v>0.22972991800788581</v>
      </c>
      <c r="BQ120" s="21">
        <v>2.4837443830195014E-2</v>
      </c>
      <c r="BR120" s="21">
        <v>4.9600784466216484E-2</v>
      </c>
      <c r="BS120" s="25">
        <v>7.491611418439803E-2</v>
      </c>
      <c r="BT120" s="25">
        <v>5.7947490743660686E-2</v>
      </c>
      <c r="BU120" s="21">
        <v>0.25774109885675489</v>
      </c>
      <c r="BV120" s="21">
        <v>0.12251747642323063</v>
      </c>
      <c r="BW120" s="21">
        <v>0.3328693065669131</v>
      </c>
      <c r="BX120" s="21">
        <v>0.15627267593517163</v>
      </c>
      <c r="BY120" s="21">
        <v>0.13632359430767821</v>
      </c>
      <c r="BZ120" s="21">
        <v>6.7659361002432916E-2</v>
      </c>
      <c r="CA120" s="21">
        <v>0.12995859108287552</v>
      </c>
      <c r="CB120" s="21">
        <v>0.23850367240422088</v>
      </c>
      <c r="CC120" s="21">
        <v>0.17279383536243442</v>
      </c>
      <c r="CD120" s="21">
        <v>0.47539694079859335</v>
      </c>
      <c r="CE120" s="21">
        <v>0.34298739682821727</v>
      </c>
      <c r="CF120" s="21">
        <v>0.65848195286764954</v>
      </c>
      <c r="CG120" s="21">
        <v>0.31323807854262065</v>
      </c>
      <c r="CH120" s="21">
        <v>0.65666937178259122</v>
      </c>
      <c r="CI120" s="21">
        <v>0.29460653896816175</v>
      </c>
      <c r="CJ120" s="21">
        <v>0.72063669130343799</v>
      </c>
      <c r="CK120" s="21">
        <v>0.29213719417477385</v>
      </c>
      <c r="CL120" s="21">
        <v>0.56895425366422647</v>
      </c>
      <c r="CM120" s="21">
        <v>0.34391388472247864</v>
      </c>
      <c r="CN120" s="21">
        <v>0.44538779021183428</v>
      </c>
      <c r="CO120" s="21">
        <v>6.4844132333685758E-2</v>
      </c>
      <c r="CP120" s="21">
        <v>5.156769357960795E-2</v>
      </c>
      <c r="CQ120" s="21">
        <v>0.18213051882505404</v>
      </c>
      <c r="CR120" s="21">
        <v>8.7628073515811089E-2</v>
      </c>
      <c r="CS120" s="21">
        <v>0.14155962065594804</v>
      </c>
      <c r="CT120" s="21">
        <v>0.17527490621433686</v>
      </c>
      <c r="CU120" s="21">
        <v>1.1023951514463803</v>
      </c>
      <c r="CV120" s="21">
        <v>0.72501271174378079</v>
      </c>
      <c r="CW120" s="21">
        <v>1.8497025584239475</v>
      </c>
      <c r="CX120" s="21">
        <v>0.71974005399923213</v>
      </c>
      <c r="CY120" s="21">
        <v>1.0732111176041028</v>
      </c>
      <c r="CZ120" s="21">
        <v>0.36593006269832568</v>
      </c>
      <c r="DA120" s="21">
        <v>1.3878955554502466</v>
      </c>
      <c r="DB120" s="21">
        <v>0.24974267773354214</v>
      </c>
      <c r="DC120" s="21">
        <v>1.0046342905586383</v>
      </c>
      <c r="DD120" s="21">
        <v>0.10043224936568475</v>
      </c>
      <c r="DE120" s="21">
        <v>0.31723354836303341</v>
      </c>
      <c r="DF120" s="21">
        <v>6.7176450312902689E-2</v>
      </c>
      <c r="DG120" s="21">
        <v>0.1677920514917676</v>
      </c>
      <c r="DH120" s="21">
        <v>2.6330255345754883E-2</v>
      </c>
      <c r="DI120" s="21">
        <v>2.8303699626861381</v>
      </c>
      <c r="DJ120" s="21">
        <v>3.5047240813034612</v>
      </c>
      <c r="DK120" s="21">
        <v>4.734048003578244</v>
      </c>
      <c r="DL120" s="21">
        <v>1.2382565274178268</v>
      </c>
      <c r="DM120" s="21">
        <v>1.6725898260612675</v>
      </c>
      <c r="DN120" s="21">
        <v>4.8121974678695167</v>
      </c>
      <c r="DO120" s="21">
        <v>2.0948002651765516</v>
      </c>
      <c r="DP120" s="21">
        <v>3.7541892642050705</v>
      </c>
      <c r="DQ120" s="24">
        <v>0.10114445810061917</v>
      </c>
      <c r="DR120" s="24">
        <v>5.7262186224377544E-2</v>
      </c>
      <c r="DS120" s="24">
        <v>5.4491667411459069E-2</v>
      </c>
      <c r="DT120" s="24">
        <v>0.52863310549086162</v>
      </c>
      <c r="DU120" s="24">
        <v>0.21862575807907872</v>
      </c>
      <c r="DV120" s="24">
        <v>0.6842692310029399</v>
      </c>
      <c r="DW120" s="24">
        <v>0.27588794430345626</v>
      </c>
      <c r="DX120" s="24">
        <v>0.56614259742647244</v>
      </c>
      <c r="DY120" s="24">
        <v>4.0120952150035301</v>
      </c>
      <c r="DZ120" s="24">
        <v>0.4135680414416612</v>
      </c>
      <c r="EA120" s="24">
        <v>0.37492106018912141</v>
      </c>
      <c r="EB120" s="24">
        <v>3.5735419550816917E-2</v>
      </c>
      <c r="EC120" s="24">
        <v>1.925248929639722E-2</v>
      </c>
      <c r="ED120" s="24">
        <v>0.18677173389346138</v>
      </c>
      <c r="EE120" s="24">
        <v>0.24175964274067555</v>
      </c>
      <c r="EF120" s="21">
        <v>1.79</v>
      </c>
      <c r="EG120" s="21">
        <v>1.1000000000000001</v>
      </c>
      <c r="EH120" s="21">
        <v>1.23</v>
      </c>
      <c r="EI120" s="21">
        <v>2.17</v>
      </c>
      <c r="EJ120" s="21">
        <v>1.1499999999999999</v>
      </c>
      <c r="EK120" s="21">
        <v>0.28000000000000003</v>
      </c>
      <c r="EL120" s="21">
        <v>7.72</v>
      </c>
      <c r="EM120" s="21">
        <v>3.5999999999999996</v>
      </c>
      <c r="EN120" s="21">
        <v>1.83</v>
      </c>
      <c r="EO120" s="21">
        <v>1.54</v>
      </c>
      <c r="EP120" s="21">
        <v>0.41</v>
      </c>
      <c r="EQ120" s="21">
        <v>3.7800000000000002</v>
      </c>
      <c r="ER120" s="21">
        <v>0.97</v>
      </c>
      <c r="ES120" s="21">
        <v>0.57999999999999996</v>
      </c>
      <c r="ET120" s="21">
        <v>0.28000000000000003</v>
      </c>
      <c r="EU120" s="21">
        <v>1.8299999999999998</v>
      </c>
      <c r="EV120" s="21">
        <v>0.2</v>
      </c>
      <c r="EW120" s="21">
        <v>0.23</v>
      </c>
      <c r="EX120" s="21">
        <v>0.43000000000000005</v>
      </c>
      <c r="EY120" s="21">
        <v>6.04</v>
      </c>
      <c r="EZ120" s="21">
        <v>0.29100529100529099</v>
      </c>
      <c r="FA120" s="21">
        <v>0.84153005464480868</v>
      </c>
      <c r="FB120" s="21">
        <v>0.59793814432989689</v>
      </c>
      <c r="FC120" s="21">
        <v>7.7001234656393303</v>
      </c>
      <c r="FD120" s="25">
        <v>9.8829648812751497E-2</v>
      </c>
      <c r="FE120" s="25">
        <v>4.5111347033169491E-2</v>
      </c>
      <c r="FF120" s="25">
        <v>5.3430393643408222E-3</v>
      </c>
      <c r="FG120" s="25">
        <v>8.1872720447009592E-2</v>
      </c>
      <c r="FH120" s="25">
        <v>0.18323838400519415</v>
      </c>
      <c r="FI120" s="25">
        <v>0.18465114253386067</v>
      </c>
      <c r="FJ120" s="25">
        <v>3.6783691874008623E-2</v>
      </c>
      <c r="FK120" s="25">
        <v>0.1485730328363222</v>
      </c>
      <c r="FL120" s="25">
        <v>0.7844030069066571</v>
      </c>
      <c r="FM120" s="69" t="s">
        <v>167</v>
      </c>
      <c r="FN120" s="70" t="s">
        <v>402</v>
      </c>
      <c r="FO120" s="70" t="s">
        <v>402</v>
      </c>
      <c r="FP120" s="70" t="s">
        <v>402</v>
      </c>
      <c r="FQ120" s="70" t="s">
        <v>427</v>
      </c>
      <c r="FR120" s="70" t="s">
        <v>392</v>
      </c>
      <c r="FS120" s="45"/>
    </row>
    <row r="121" spans="1:175" ht="12.75" customHeight="1" x14ac:dyDescent="0.25">
      <c r="A121" s="7" t="s">
        <v>168</v>
      </c>
      <c r="B121" s="28" t="s">
        <v>6</v>
      </c>
      <c r="C121" s="28" t="s">
        <v>85</v>
      </c>
      <c r="D121" s="28">
        <v>2008</v>
      </c>
      <c r="E121" s="28" t="s">
        <v>284</v>
      </c>
      <c r="F121" s="28"/>
      <c r="G121" s="18">
        <v>70.566999999999993</v>
      </c>
      <c r="H121" s="18">
        <v>161.21700000000001</v>
      </c>
      <c r="I121" s="19">
        <v>1</v>
      </c>
      <c r="J121" s="19">
        <v>9</v>
      </c>
      <c r="K121" s="16">
        <v>47.962129181199998</v>
      </c>
      <c r="L121" s="17">
        <v>1156.49603</v>
      </c>
      <c r="M121" s="17">
        <v>117.934079</v>
      </c>
      <c r="N121" s="18">
        <v>0.42000000000000004</v>
      </c>
      <c r="O121" s="18">
        <v>6.3E-2</v>
      </c>
      <c r="P121" s="18">
        <v>6.666666666666667</v>
      </c>
      <c r="Q121" s="18">
        <v>9.7266999999999992</v>
      </c>
      <c r="R121" s="19">
        <v>-26.4</v>
      </c>
      <c r="S121" s="31">
        <v>-584.28057926988788</v>
      </c>
      <c r="T121" s="21" t="s">
        <v>105</v>
      </c>
      <c r="U121" s="18">
        <v>197.5</v>
      </c>
      <c r="V121" s="18">
        <v>148.30000000000001</v>
      </c>
      <c r="W121" s="18">
        <v>962</v>
      </c>
      <c r="X121" s="18">
        <v>61</v>
      </c>
      <c r="Y121" s="18">
        <v>50</v>
      </c>
      <c r="Z121" s="18">
        <v>12</v>
      </c>
      <c r="AA121" s="18">
        <v>26.4</v>
      </c>
      <c r="AB121" s="18">
        <v>0.8</v>
      </c>
      <c r="AC121" s="18">
        <v>26.3</v>
      </c>
      <c r="AD121" s="18">
        <v>0.7</v>
      </c>
      <c r="AE121" s="18">
        <v>21</v>
      </c>
      <c r="AF121" s="18">
        <v>2.6</v>
      </c>
      <c r="AG121" s="18">
        <v>0.38870969164563901</v>
      </c>
      <c r="AH121" s="18">
        <v>38.870969164563903</v>
      </c>
      <c r="AI121" s="18">
        <v>0.15618377010638099</v>
      </c>
      <c r="AJ121" s="18">
        <v>0.50266183649620499</v>
      </c>
      <c r="AK121" s="18">
        <v>50.266183649620501</v>
      </c>
      <c r="AL121" s="18">
        <v>0.10347784351122</v>
      </c>
      <c r="AM121" s="18">
        <v>0.10862847185815699</v>
      </c>
      <c r="AN121" s="18">
        <v>10.862847185815699</v>
      </c>
      <c r="AO121" s="18">
        <v>9.5798262890635505E-2</v>
      </c>
      <c r="AP121" s="18">
        <v>0.56391955612948008</v>
      </c>
      <c r="AQ121" s="18">
        <v>0.43608044387051992</v>
      </c>
      <c r="AR121" s="18">
        <v>1.6325807049116838</v>
      </c>
      <c r="AS121" s="18">
        <v>2.1111797132840611</v>
      </c>
      <c r="AT121" s="18">
        <v>3.7437604181957447</v>
      </c>
      <c r="AU121" s="18">
        <v>89.13715281418439</v>
      </c>
      <c r="AV121" s="21"/>
      <c r="AW121" s="21"/>
      <c r="AX121" s="21" t="s">
        <v>432</v>
      </c>
      <c r="AY121" s="21">
        <v>1.0329018061514292E-2</v>
      </c>
      <c r="AZ121" s="21">
        <v>2.0422293958833271E-2</v>
      </c>
      <c r="BA121" s="21" t="s">
        <v>431</v>
      </c>
      <c r="BB121" s="21" t="s">
        <v>431</v>
      </c>
      <c r="BC121" s="21">
        <v>1.685699441128025E-2</v>
      </c>
      <c r="BD121" s="21" t="s">
        <v>431</v>
      </c>
      <c r="BE121" s="21">
        <v>3.9126124688659968E-2</v>
      </c>
      <c r="BF121" s="21">
        <v>9.7678739018625477E-2</v>
      </c>
      <c r="BG121" s="21">
        <v>4.4772048387614283E-2</v>
      </c>
      <c r="BH121" s="21">
        <v>0.11753063568737042</v>
      </c>
      <c r="BI121" s="21">
        <v>3.6988208626126604E-2</v>
      </c>
      <c r="BJ121" s="21">
        <v>0.15345571320227178</v>
      </c>
      <c r="BK121" s="21">
        <v>2.8410304016138189E-2</v>
      </c>
      <c r="BL121" s="21">
        <v>0.1412869145842878</v>
      </c>
      <c r="BM121" s="21">
        <v>1.6084732163326423E-2</v>
      </c>
      <c r="BN121" s="21">
        <v>0.14420556493698788</v>
      </c>
      <c r="BO121" s="21">
        <v>2.0500539666156191E-2</v>
      </c>
      <c r="BP121" s="21">
        <v>6.1734831330022694E-2</v>
      </c>
      <c r="BQ121" s="21">
        <v>1.7982042979977037E-2</v>
      </c>
      <c r="BR121" s="21">
        <v>2.3276071168346023E-2</v>
      </c>
      <c r="BS121" s="25">
        <v>4.1970810466999575E-2</v>
      </c>
      <c r="BT121" s="25">
        <v>3.3986987139442301E-2</v>
      </c>
      <c r="BU121" s="21">
        <v>0.29393184669347472</v>
      </c>
      <c r="BV121" s="21">
        <v>6.9727826525360692E-2</v>
      </c>
      <c r="BW121" s="21">
        <v>0.36231470206915722</v>
      </c>
      <c r="BX121" s="21">
        <v>0.30607865428710218</v>
      </c>
      <c r="BY121" s="21">
        <v>4.7018621982045344E-2</v>
      </c>
      <c r="BZ121" s="21">
        <v>0.11490493521358804</v>
      </c>
      <c r="CA121" s="21">
        <v>4.0758114989882049E-2</v>
      </c>
      <c r="CB121" s="21">
        <v>7.829735919238523E-2</v>
      </c>
      <c r="CC121" s="21">
        <v>4.7051918489440021E-2</v>
      </c>
      <c r="CD121" s="21">
        <v>0.1502276561047178</v>
      </c>
      <c r="CE121" s="21">
        <v>8.7824521057489086E-2</v>
      </c>
      <c r="CF121" s="21">
        <v>0.196358761321139</v>
      </c>
      <c r="CG121" s="21">
        <v>7.8759199421807452E-2</v>
      </c>
      <c r="CH121" s="21">
        <v>0.19723038185301234</v>
      </c>
      <c r="CI121" s="21">
        <v>7.688630826268969E-2</v>
      </c>
      <c r="CJ121" s="21">
        <v>0.20759599986145438</v>
      </c>
      <c r="CK121" s="21">
        <v>8.8868796583211368E-2</v>
      </c>
      <c r="CL121" s="21">
        <v>0.24848455121986143</v>
      </c>
      <c r="CM121" s="51">
        <v>0</v>
      </c>
      <c r="CN121" s="51">
        <v>0</v>
      </c>
      <c r="CO121" s="21">
        <v>2.9973495657118779E-2</v>
      </c>
      <c r="CP121" s="21">
        <v>1.823509303469556E-2</v>
      </c>
      <c r="CQ121" s="21">
        <v>5.6923308209777847E-2</v>
      </c>
      <c r="CR121" s="21">
        <v>1.6878051781287061E-2</v>
      </c>
      <c r="CS121" s="21">
        <v>0</v>
      </c>
      <c r="CT121" s="21">
        <v>3.7412082719713739E-2</v>
      </c>
      <c r="CU121" s="21">
        <v>0.28253400405041068</v>
      </c>
      <c r="CV121" s="21">
        <v>0.18716645428976775</v>
      </c>
      <c r="CW121" s="21">
        <v>0.67706400417329571</v>
      </c>
      <c r="CX121" s="21">
        <v>0.24440665770829434</v>
      </c>
      <c r="CY121" s="21">
        <v>0.52406641702438217</v>
      </c>
      <c r="CZ121" s="21">
        <v>0.18246038526080408</v>
      </c>
      <c r="DA121" s="21">
        <v>1.0289461686364205</v>
      </c>
      <c r="DB121" s="21">
        <v>0.14374448571096113</v>
      </c>
      <c r="DC121" s="21">
        <v>0.6908781742256177</v>
      </c>
      <c r="DD121" s="21">
        <v>7.2753146534516588E-2</v>
      </c>
      <c r="DE121" s="21">
        <v>0.23962285965032293</v>
      </c>
      <c r="DF121" s="21">
        <v>5.2163520420968411E-2</v>
      </c>
      <c r="DG121" s="21">
        <v>9.3419366478810467E-2</v>
      </c>
      <c r="DH121" s="21">
        <v>1.518012967292353E-2</v>
      </c>
      <c r="DI121" s="21">
        <v>0.72019744421268794</v>
      </c>
      <c r="DJ121" s="21">
        <v>1.0941839985231756</v>
      </c>
      <c r="DK121" s="21">
        <v>3.0280545239428038</v>
      </c>
      <c r="DL121" s="21">
        <v>1.5192833677982926</v>
      </c>
      <c r="DM121" s="21">
        <v>4.2044782972717156</v>
      </c>
      <c r="DN121" s="21">
        <v>4.6828900574002157</v>
      </c>
      <c r="DO121" s="21">
        <v>3.0157826231815119</v>
      </c>
      <c r="DP121" s="21">
        <v>4.6156615429443946</v>
      </c>
      <c r="DQ121" s="24">
        <v>3.2878487154044261E-2</v>
      </c>
      <c r="DR121" s="24">
        <v>1.9688211388594976E-2</v>
      </c>
      <c r="DS121" s="24">
        <v>1.3355285417796969E-2</v>
      </c>
      <c r="DT121" s="24">
        <v>0.14434957256893288</v>
      </c>
      <c r="DU121" s="24">
        <v>6.4652452688029258E-2</v>
      </c>
      <c r="DV121" s="24">
        <v>0.19058334514077413</v>
      </c>
      <c r="DW121" s="24">
        <v>8.434066407662423E-2</v>
      </c>
      <c r="DX121" s="24">
        <v>0.59881743634829021</v>
      </c>
      <c r="DY121" s="24">
        <v>4.8409637582042819</v>
      </c>
      <c r="DZ121" s="24">
        <v>0.44788807848499201</v>
      </c>
      <c r="EA121" s="24">
        <v>0.40995853592201625</v>
      </c>
      <c r="EB121" s="24">
        <v>4.5652046419002036E-2</v>
      </c>
      <c r="EC121" s="24">
        <v>1.8543922260647317E-2</v>
      </c>
      <c r="ED121" s="24">
        <v>0.2004305537722843</v>
      </c>
      <c r="EE121" s="24">
        <v>0.26462652245193369</v>
      </c>
      <c r="EF121" s="21">
        <v>0.66</v>
      </c>
      <c r="EG121" s="21">
        <v>0.66</v>
      </c>
      <c r="EH121" s="21">
        <v>0.28000000000000003</v>
      </c>
      <c r="EI121" s="21">
        <v>0.92</v>
      </c>
      <c r="EJ121" s="21">
        <v>1.41</v>
      </c>
      <c r="EK121" s="21">
        <v>0.22</v>
      </c>
      <c r="EL121" s="21">
        <v>4.1499999999999995</v>
      </c>
      <c r="EM121" s="21">
        <v>2.5500000000000003</v>
      </c>
      <c r="EN121" s="21">
        <v>2.65</v>
      </c>
      <c r="EO121" s="21">
        <v>1.47</v>
      </c>
      <c r="EP121" s="21">
        <v>0.82</v>
      </c>
      <c r="EQ121" s="21">
        <v>4.9400000000000004</v>
      </c>
      <c r="ER121" s="21">
        <v>1.91</v>
      </c>
      <c r="ES121" s="21">
        <v>0.67</v>
      </c>
      <c r="ET121" s="21">
        <v>0.67</v>
      </c>
      <c r="EU121" s="21">
        <v>3.25</v>
      </c>
      <c r="EV121" s="21">
        <v>0.38</v>
      </c>
      <c r="EW121" s="21">
        <v>0.71</v>
      </c>
      <c r="EX121" s="21">
        <v>1.0899999999999999</v>
      </c>
      <c r="EY121" s="21">
        <v>9.2800000000000011</v>
      </c>
      <c r="EZ121" s="21">
        <v>0.13360323886639675</v>
      </c>
      <c r="FA121" s="21">
        <v>0.55471698113207546</v>
      </c>
      <c r="FB121" s="21">
        <v>0.35078534031413616</v>
      </c>
      <c r="FC121" s="21">
        <v>7.8670365559294506</v>
      </c>
      <c r="FD121" s="21">
        <v>6.588806529013129E-2</v>
      </c>
      <c r="FE121" s="53">
        <v>0</v>
      </c>
      <c r="FF121" s="53">
        <v>0</v>
      </c>
      <c r="FG121" s="21">
        <v>0.11971967301850935</v>
      </c>
      <c r="FH121" s="21">
        <v>0.3709994303308885</v>
      </c>
      <c r="FI121" s="21">
        <v>0.38401947785231438</v>
      </c>
      <c r="FJ121" s="21">
        <v>5.0963704695058024E-2</v>
      </c>
      <c r="FK121" s="21">
        <v>0.18801520091970311</v>
      </c>
      <c r="FL121" s="25">
        <v>1.1796055521066047</v>
      </c>
      <c r="FM121" s="69" t="s">
        <v>168</v>
      </c>
      <c r="FN121" s="70" t="s">
        <v>402</v>
      </c>
      <c r="FO121" s="70" t="s">
        <v>402</v>
      </c>
      <c r="FP121" s="70" t="s">
        <v>403</v>
      </c>
      <c r="FQ121" s="70" t="s">
        <v>392</v>
      </c>
      <c r="FR121" s="70" t="s">
        <v>392</v>
      </c>
      <c r="FS121" s="45"/>
    </row>
    <row r="122" spans="1:175" s="45" customFormat="1" ht="12.75" customHeight="1" x14ac:dyDescent="0.25">
      <c r="A122" s="7" t="s">
        <v>169</v>
      </c>
      <c r="B122" s="28" t="s">
        <v>6</v>
      </c>
      <c r="C122" s="13" t="s">
        <v>85</v>
      </c>
      <c r="D122" s="28">
        <v>2008</v>
      </c>
      <c r="E122" s="13" t="s">
        <v>284</v>
      </c>
      <c r="F122" s="28"/>
      <c r="G122" s="18">
        <v>70.168000000000006</v>
      </c>
      <c r="H122" s="18">
        <v>161.21700000000001</v>
      </c>
      <c r="I122" s="15">
        <v>1</v>
      </c>
      <c r="J122" s="15">
        <v>8</v>
      </c>
      <c r="K122" s="16">
        <v>43.478426025700003</v>
      </c>
      <c r="L122" s="17">
        <v>1175.3475089999999</v>
      </c>
      <c r="M122" s="17">
        <v>72.885735999999994</v>
      </c>
      <c r="N122" s="14">
        <v>0.4</v>
      </c>
      <c r="O122" s="14">
        <v>6.2E-2</v>
      </c>
      <c r="P122" s="14">
        <v>6.4516129032258069</v>
      </c>
      <c r="Q122" s="35">
        <v>8.8042999999999996</v>
      </c>
      <c r="R122" s="19">
        <v>-26.2</v>
      </c>
      <c r="S122" s="20">
        <v>-514.34174577850217</v>
      </c>
      <c r="T122" s="22" t="s">
        <v>91</v>
      </c>
      <c r="U122" s="18">
        <v>197.5</v>
      </c>
      <c r="V122" s="18">
        <v>148.30000000000001</v>
      </c>
      <c r="W122" s="18">
        <v>962</v>
      </c>
      <c r="X122" s="18">
        <v>61</v>
      </c>
      <c r="Y122" s="18">
        <v>50</v>
      </c>
      <c r="Z122" s="18">
        <v>12</v>
      </c>
      <c r="AA122" s="18">
        <v>26.4</v>
      </c>
      <c r="AB122" s="18">
        <v>0.8</v>
      </c>
      <c r="AC122" s="18">
        <v>26.3</v>
      </c>
      <c r="AD122" s="18">
        <v>0.7</v>
      </c>
      <c r="AE122" s="18">
        <v>21</v>
      </c>
      <c r="AF122" s="18">
        <v>2.6</v>
      </c>
      <c r="AG122" s="18">
        <v>0.45098727049794302</v>
      </c>
      <c r="AH122" s="18">
        <v>45.098727049794299</v>
      </c>
      <c r="AI122" s="18">
        <v>0.172158609808229</v>
      </c>
      <c r="AJ122" s="18">
        <v>0.41567619789494598</v>
      </c>
      <c r="AK122" s="18">
        <v>41.5676197894946</v>
      </c>
      <c r="AL122" s="18">
        <v>0.107662138387993</v>
      </c>
      <c r="AM122" s="18">
        <v>0.13333653160711001</v>
      </c>
      <c r="AN122" s="18">
        <v>13.333653160711002</v>
      </c>
      <c r="AO122" s="18">
        <v>0.111728260449591</v>
      </c>
      <c r="AP122" s="14">
        <v>0.47962815216587085</v>
      </c>
      <c r="AQ122" s="14">
        <v>0.52037184783412915</v>
      </c>
      <c r="AR122" s="14">
        <v>1.8039490819917721</v>
      </c>
      <c r="AS122" s="14">
        <v>1.6627047915797839</v>
      </c>
      <c r="AT122" s="14">
        <v>3.466653873571556</v>
      </c>
      <c r="AU122" s="14">
        <v>86.666346839288906</v>
      </c>
      <c r="AV122" s="22"/>
      <c r="AW122" s="21"/>
      <c r="AX122" s="21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2"/>
      <c r="DJ122" s="22"/>
      <c r="DK122" s="22"/>
      <c r="DL122" s="22"/>
      <c r="DM122" s="22"/>
      <c r="DN122" s="22"/>
      <c r="DO122" s="22"/>
      <c r="DP122" s="22"/>
      <c r="DQ122" s="24"/>
      <c r="DR122" s="24"/>
      <c r="DS122" s="24"/>
      <c r="DT122" s="24"/>
      <c r="DU122" s="24"/>
      <c r="DV122" s="24"/>
      <c r="DW122" s="23"/>
      <c r="DX122" s="23"/>
      <c r="DY122" s="23"/>
      <c r="DZ122" s="23"/>
      <c r="EA122" s="23"/>
      <c r="EB122" s="23"/>
      <c r="EC122" s="23"/>
      <c r="ED122" s="23"/>
      <c r="EE122" s="23"/>
      <c r="EF122" s="22">
        <v>0.72</v>
      </c>
      <c r="EG122" s="22">
        <v>0.64</v>
      </c>
      <c r="EH122" s="22">
        <v>0.22</v>
      </c>
      <c r="EI122" s="22">
        <v>0.94</v>
      </c>
      <c r="EJ122" s="22">
        <v>1.05</v>
      </c>
      <c r="EK122" s="22">
        <v>0.19</v>
      </c>
      <c r="EL122" s="22">
        <v>3.7599999999999993</v>
      </c>
      <c r="EM122" s="22">
        <v>2.1800000000000002</v>
      </c>
      <c r="EN122" s="22">
        <v>1.69</v>
      </c>
      <c r="EO122" s="22">
        <v>1.06</v>
      </c>
      <c r="EP122" s="22">
        <v>0.55000000000000004</v>
      </c>
      <c r="EQ122" s="22">
        <v>3.3</v>
      </c>
      <c r="ER122" s="22">
        <v>1.02</v>
      </c>
      <c r="ES122" s="22">
        <v>0.39</v>
      </c>
      <c r="ET122" s="22">
        <v>0.35</v>
      </c>
      <c r="EU122" s="22">
        <v>1.7600000000000002</v>
      </c>
      <c r="EV122" s="22">
        <v>0.24</v>
      </c>
      <c r="EW122" s="22">
        <v>0.33</v>
      </c>
      <c r="EX122" s="22">
        <v>0.57000000000000006</v>
      </c>
      <c r="EY122" s="22">
        <v>5.6300000000000008</v>
      </c>
      <c r="EZ122" s="22">
        <v>0.19393939393939397</v>
      </c>
      <c r="FA122" s="22">
        <v>0.6272189349112427</v>
      </c>
      <c r="FB122" s="22">
        <v>0.38235294117647062</v>
      </c>
      <c r="FC122" s="22">
        <v>5.4248494623091492</v>
      </c>
      <c r="FD122" s="25">
        <v>6.042018417570634E-2</v>
      </c>
      <c r="FE122" s="53">
        <v>0</v>
      </c>
      <c r="FF122" s="53">
        <v>0</v>
      </c>
      <c r="FG122" s="25">
        <v>9.9260518310822582E-2</v>
      </c>
      <c r="FH122" s="25">
        <v>0.35331431123043788</v>
      </c>
      <c r="FI122" s="25">
        <v>0.32609801179340825</v>
      </c>
      <c r="FJ122" s="25">
        <v>4.020804824300888E-2</v>
      </c>
      <c r="FK122" s="25">
        <v>0.15851574293732787</v>
      </c>
      <c r="FL122" s="25">
        <v>1.0378168166907118</v>
      </c>
      <c r="FM122" s="69" t="s">
        <v>169</v>
      </c>
      <c r="FN122" s="70" t="s">
        <v>402</v>
      </c>
      <c r="FO122" s="70" t="s">
        <v>402</v>
      </c>
      <c r="FP122" s="70" t="s">
        <v>403</v>
      </c>
      <c r="FQ122" s="70" t="s">
        <v>392</v>
      </c>
      <c r="FR122" s="70"/>
    </row>
    <row r="123" spans="1:175" s="45" customFormat="1" ht="12.75" customHeight="1" x14ac:dyDescent="0.25">
      <c r="A123" s="7" t="s">
        <v>170</v>
      </c>
      <c r="B123" s="28" t="s">
        <v>6</v>
      </c>
      <c r="C123" s="13" t="s">
        <v>85</v>
      </c>
      <c r="D123" s="28">
        <v>2008</v>
      </c>
      <c r="E123" s="13" t="s">
        <v>284</v>
      </c>
      <c r="F123" s="28"/>
      <c r="G123" s="18">
        <v>69.707999999999998</v>
      </c>
      <c r="H123" s="18">
        <v>162.68899999999999</v>
      </c>
      <c r="I123" s="15">
        <v>1</v>
      </c>
      <c r="J123" s="19">
        <v>10</v>
      </c>
      <c r="K123" s="16">
        <v>3.6948956749300002</v>
      </c>
      <c r="L123" s="17">
        <v>1249.8676620000001</v>
      </c>
      <c r="M123" s="17">
        <v>64.161591000000001</v>
      </c>
      <c r="N123" s="18">
        <v>1.1199999999999999</v>
      </c>
      <c r="O123" s="18">
        <v>0.11200000000000002</v>
      </c>
      <c r="P123" s="14">
        <v>9.9999999999999982</v>
      </c>
      <c r="Q123" s="35">
        <v>12</v>
      </c>
      <c r="R123" s="19">
        <v>-27.3</v>
      </c>
      <c r="S123" s="20">
        <v>-553.94048860973487</v>
      </c>
      <c r="T123" s="21" t="s">
        <v>90</v>
      </c>
      <c r="U123" s="18">
        <v>197.5</v>
      </c>
      <c r="V123" s="18">
        <v>148.30000000000001</v>
      </c>
      <c r="W123" s="18">
        <v>962</v>
      </c>
      <c r="X123" s="18">
        <v>61</v>
      </c>
      <c r="Y123" s="18">
        <v>50</v>
      </c>
      <c r="Z123" s="18">
        <v>12</v>
      </c>
      <c r="AA123" s="18">
        <v>26.4</v>
      </c>
      <c r="AB123" s="18">
        <v>0.8</v>
      </c>
      <c r="AC123" s="18">
        <v>26.3</v>
      </c>
      <c r="AD123" s="18">
        <v>0.7</v>
      </c>
      <c r="AE123" s="18">
        <v>21</v>
      </c>
      <c r="AF123" s="18">
        <v>2.6</v>
      </c>
      <c r="AG123" s="18">
        <v>0.47532977989376901</v>
      </c>
      <c r="AH123" s="18">
        <v>47.532977989376903</v>
      </c>
      <c r="AI123" s="18">
        <v>0.19690933465118499</v>
      </c>
      <c r="AJ123" s="18">
        <v>0.43236571280099501</v>
      </c>
      <c r="AK123" s="18">
        <v>43.236571280099497</v>
      </c>
      <c r="AL123" s="18">
        <v>0.129835832768946</v>
      </c>
      <c r="AM123" s="18">
        <v>9.2304507305235498E-2</v>
      </c>
      <c r="AN123" s="18">
        <v>9.2304507305235504</v>
      </c>
      <c r="AO123" s="18">
        <v>0.114737363853519</v>
      </c>
      <c r="AP123" s="14">
        <v>0.47633343591625515</v>
      </c>
      <c r="AQ123" s="14">
        <v>0.52366656408374479</v>
      </c>
      <c r="AR123" s="14">
        <v>5.3236935348102126</v>
      </c>
      <c r="AS123" s="14">
        <v>4.8424959833711441</v>
      </c>
      <c r="AT123" s="14">
        <v>10.166189518181357</v>
      </c>
      <c r="AU123" s="14">
        <v>90.7695492694764</v>
      </c>
      <c r="AV123" s="21"/>
      <c r="AW123" s="25">
        <v>8.5999999999999998E-4</v>
      </c>
      <c r="AX123" s="25">
        <v>8.1999999999999998E-4</v>
      </c>
      <c r="AY123" s="25">
        <v>2.1000000000000003E-3</v>
      </c>
      <c r="AZ123" s="25">
        <v>2.5999999999999999E-3</v>
      </c>
      <c r="BA123" s="25">
        <v>4.2000000000000006E-3</v>
      </c>
      <c r="BB123" s="25">
        <v>1.0999999999999999E-2</v>
      </c>
      <c r="BC123" s="25">
        <v>1.0999999999999999E-2</v>
      </c>
      <c r="BD123" s="25">
        <v>4.2000000000000003E-2</v>
      </c>
      <c r="BE123" s="25">
        <v>0.03</v>
      </c>
      <c r="BF123" s="25">
        <v>0.12</v>
      </c>
      <c r="BG123" s="25">
        <v>3.7999999999999999E-2</v>
      </c>
      <c r="BH123" s="25">
        <v>0.17</v>
      </c>
      <c r="BI123" s="25">
        <v>2.8000000000000001E-2</v>
      </c>
      <c r="BJ123" s="25">
        <v>0.3</v>
      </c>
      <c r="BK123" s="25">
        <v>2.4E-2</v>
      </c>
      <c r="BL123" s="25">
        <v>0.21</v>
      </c>
      <c r="BM123" s="25">
        <v>8.0000000000000002E-3</v>
      </c>
      <c r="BN123" s="25">
        <v>0.19</v>
      </c>
      <c r="BO123" s="25">
        <v>4.4999999999999997E-3</v>
      </c>
      <c r="BP123" s="25">
        <v>6.2E-2</v>
      </c>
      <c r="BQ123" s="32"/>
      <c r="BR123" s="32"/>
      <c r="BS123" s="32">
        <v>6.4999999999999997E-3</v>
      </c>
      <c r="BT123" s="32">
        <v>2.3E-3</v>
      </c>
      <c r="BU123" s="32">
        <v>6.6000000000000003E-2</v>
      </c>
      <c r="BV123" s="32">
        <v>2.1000000000000001E-2</v>
      </c>
      <c r="BW123" s="32">
        <v>0.31</v>
      </c>
      <c r="BX123" s="32"/>
      <c r="BY123" s="32">
        <v>1.6E-2</v>
      </c>
      <c r="BZ123" s="32">
        <v>0.17</v>
      </c>
      <c r="CA123" s="32">
        <v>1.7000000000000001E-2</v>
      </c>
      <c r="CB123" s="32">
        <v>0.18</v>
      </c>
      <c r="CC123" s="32">
        <v>0.11</v>
      </c>
      <c r="CD123" s="32">
        <v>0.69</v>
      </c>
      <c r="CE123" s="32">
        <v>0.37</v>
      </c>
      <c r="CF123" s="32">
        <v>0.96</v>
      </c>
      <c r="CG123" s="32">
        <v>0.18</v>
      </c>
      <c r="CH123" s="32">
        <v>0.52</v>
      </c>
      <c r="CI123" s="32">
        <v>7.0000000000000007E-2</v>
      </c>
      <c r="CJ123" s="32">
        <v>0.4</v>
      </c>
      <c r="CK123" s="32">
        <v>4.2999999999999997E-2</v>
      </c>
      <c r="CL123" s="32">
        <v>0.18</v>
      </c>
      <c r="CM123" s="32">
        <v>2.5999999999999999E-2</v>
      </c>
      <c r="CN123" s="32">
        <v>5.8999999999999997E-2</v>
      </c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22">
        <v>0.99649999999999994</v>
      </c>
      <c r="DJ123" s="22">
        <v>2.3530000000000002</v>
      </c>
      <c r="DK123" s="22"/>
      <c r="DL123" s="22">
        <v>2.3612644254892126</v>
      </c>
      <c r="DM123" s="22"/>
      <c r="DN123" s="22">
        <v>11.771147664965021</v>
      </c>
      <c r="DO123" s="22">
        <v>4.7823846201128148</v>
      </c>
      <c r="DP123" s="22"/>
      <c r="DQ123" s="21"/>
      <c r="DR123" s="21"/>
      <c r="DS123" s="21"/>
      <c r="DT123" s="21"/>
      <c r="DU123" s="21"/>
      <c r="DV123" s="24"/>
      <c r="DW123" s="23"/>
      <c r="DX123" s="23"/>
      <c r="DY123" s="23"/>
      <c r="DZ123" s="23"/>
      <c r="EA123" s="23"/>
      <c r="EB123" s="23"/>
      <c r="EC123" s="23"/>
      <c r="ED123" s="23"/>
      <c r="EE123" s="23"/>
      <c r="EF123" s="22">
        <v>1.61</v>
      </c>
      <c r="EG123" s="22">
        <v>2.66</v>
      </c>
      <c r="EH123" s="22">
        <v>0.88</v>
      </c>
      <c r="EI123" s="22">
        <v>2.09</v>
      </c>
      <c r="EJ123" s="22">
        <v>3.48</v>
      </c>
      <c r="EK123" s="22">
        <v>0.87</v>
      </c>
      <c r="EL123" s="22">
        <v>11.59</v>
      </c>
      <c r="EM123" s="22">
        <v>6.44</v>
      </c>
      <c r="EN123" s="22">
        <v>7.43</v>
      </c>
      <c r="EO123" s="22">
        <v>5.08</v>
      </c>
      <c r="EP123" s="22">
        <v>3.03</v>
      </c>
      <c r="EQ123" s="22">
        <v>15.54</v>
      </c>
      <c r="ER123" s="22">
        <v>4.59</v>
      </c>
      <c r="ES123" s="22">
        <v>2.59</v>
      </c>
      <c r="ET123" s="22">
        <v>2.09</v>
      </c>
      <c r="EU123" s="22">
        <v>9.27</v>
      </c>
      <c r="EV123" s="22">
        <v>1.32</v>
      </c>
      <c r="EW123" s="22">
        <v>2.2799999999999998</v>
      </c>
      <c r="EX123" s="22">
        <v>3.5999999999999996</v>
      </c>
      <c r="EY123" s="22">
        <v>28.409999999999997</v>
      </c>
      <c r="EZ123" s="22">
        <v>0.1711711711711712</v>
      </c>
      <c r="FA123" s="22">
        <v>0.68371467025572008</v>
      </c>
      <c r="FB123" s="22">
        <v>0.56427015250544665</v>
      </c>
      <c r="FC123" s="22">
        <v>10.777398230418589</v>
      </c>
      <c r="FD123" s="25">
        <v>0.2093765927146331</v>
      </c>
      <c r="FE123" s="25">
        <v>5.3912427042890759E-2</v>
      </c>
      <c r="FF123" s="25">
        <v>2.3637826359446199E-2</v>
      </c>
      <c r="FG123" s="25">
        <v>0.19219371124565107</v>
      </c>
      <c r="FH123" s="25">
        <v>0.98306083240266084</v>
      </c>
      <c r="FI123" s="25">
        <v>0.80814091734275895</v>
      </c>
      <c r="FJ123" s="25">
        <v>8.6641725079047049E-2</v>
      </c>
      <c r="FK123" s="25">
        <v>0.27910818047499947</v>
      </c>
      <c r="FL123" s="25">
        <v>2.6360722126620875</v>
      </c>
      <c r="FM123" s="69" t="s">
        <v>170</v>
      </c>
      <c r="FN123" s="70" t="s">
        <v>402</v>
      </c>
      <c r="FO123" s="70" t="s">
        <v>402</v>
      </c>
      <c r="FP123" s="70" t="s">
        <v>402</v>
      </c>
      <c r="FQ123" s="70" t="s">
        <v>427</v>
      </c>
      <c r="FR123" s="70" t="s">
        <v>406</v>
      </c>
    </row>
    <row r="124" spans="1:175" s="45" customFormat="1" ht="12.75" customHeight="1" x14ac:dyDescent="0.25">
      <c r="A124" s="7" t="s">
        <v>171</v>
      </c>
      <c r="B124" s="13" t="s">
        <v>6</v>
      </c>
      <c r="C124" s="13" t="s">
        <v>85</v>
      </c>
      <c r="D124" s="13">
        <v>2008</v>
      </c>
      <c r="E124" s="13" t="s">
        <v>284</v>
      </c>
      <c r="F124" s="13" t="s">
        <v>21</v>
      </c>
      <c r="G124" s="14">
        <v>69.819999999999993</v>
      </c>
      <c r="H124" s="14">
        <v>164.06</v>
      </c>
      <c r="I124" s="15">
        <v>1</v>
      </c>
      <c r="J124" s="19">
        <v>31</v>
      </c>
      <c r="K124" s="16">
        <v>5.3803018206599997</v>
      </c>
      <c r="L124" s="17">
        <v>1291.315216</v>
      </c>
      <c r="M124" s="17">
        <v>119.25565</v>
      </c>
      <c r="N124" s="18">
        <v>1.22</v>
      </c>
      <c r="O124" s="18">
        <v>0.13700000000000001</v>
      </c>
      <c r="P124" s="14">
        <v>8.9051094890510942</v>
      </c>
      <c r="Q124" s="18">
        <v>21</v>
      </c>
      <c r="R124" s="19">
        <v>-26.8</v>
      </c>
      <c r="S124" s="20">
        <v>-541.95214805178102</v>
      </c>
      <c r="T124" s="21" t="s">
        <v>94</v>
      </c>
      <c r="U124" s="18">
        <v>197.5</v>
      </c>
      <c r="V124" s="18">
        <v>148.30000000000001</v>
      </c>
      <c r="W124" s="18">
        <v>962</v>
      </c>
      <c r="X124" s="18">
        <v>61</v>
      </c>
      <c r="Y124" s="18">
        <v>50</v>
      </c>
      <c r="Z124" s="18">
        <v>12</v>
      </c>
      <c r="AA124" s="18">
        <v>26.4</v>
      </c>
      <c r="AB124" s="18">
        <v>0.8</v>
      </c>
      <c r="AC124" s="18">
        <v>26.3</v>
      </c>
      <c r="AD124" s="18">
        <v>0.7</v>
      </c>
      <c r="AE124" s="18">
        <v>21</v>
      </c>
      <c r="AF124" s="18">
        <v>2.6</v>
      </c>
      <c r="AG124" s="18">
        <v>0.465319518120617</v>
      </c>
      <c r="AH124" s="18">
        <v>46.531951812061699</v>
      </c>
      <c r="AI124" s="18">
        <v>0.17535478319141801</v>
      </c>
      <c r="AJ124" s="18">
        <v>0.43505962391387698</v>
      </c>
      <c r="AK124" s="18">
        <v>43.505962391387698</v>
      </c>
      <c r="AL124" s="18">
        <v>0.11667221557242199</v>
      </c>
      <c r="AM124" s="18">
        <v>9.9620857965506807E-2</v>
      </c>
      <c r="AN124" s="18">
        <v>9.9620857965506815</v>
      </c>
      <c r="AO124" s="18">
        <v>0.10616782257124301</v>
      </c>
      <c r="AP124" s="14">
        <v>0.48319602665474631</v>
      </c>
      <c r="AQ124" s="14">
        <v>0.51680397334525363</v>
      </c>
      <c r="AR124" s="14">
        <v>5.6768981210715275</v>
      </c>
      <c r="AS124" s="14">
        <v>5.3077274117492985</v>
      </c>
      <c r="AT124" s="14">
        <v>10.984625532820825</v>
      </c>
      <c r="AU124" s="14">
        <v>90.037914203449404</v>
      </c>
      <c r="AV124" s="32"/>
      <c r="AW124" s="25"/>
      <c r="AX124" s="25">
        <v>1.6000000000000001E-4</v>
      </c>
      <c r="AY124" s="25">
        <v>8.9999999999999998E-4</v>
      </c>
      <c r="AZ124" s="25">
        <v>2E-3</v>
      </c>
      <c r="BA124" s="25">
        <v>3.7000000000000002E-3</v>
      </c>
      <c r="BB124" s="25">
        <v>4.7000000000000002E-3</v>
      </c>
      <c r="BC124" s="25">
        <v>7.4999999999999997E-3</v>
      </c>
      <c r="BD124" s="25">
        <v>0.02</v>
      </c>
      <c r="BE124" s="25">
        <v>2.3E-2</v>
      </c>
      <c r="BF124" s="25">
        <v>6.0999999999999999E-2</v>
      </c>
      <c r="BG124" s="25">
        <v>3.5999999999999997E-2</v>
      </c>
      <c r="BH124" s="25">
        <v>8.5999999999999993E-2</v>
      </c>
      <c r="BI124" s="25">
        <v>2.3E-2</v>
      </c>
      <c r="BJ124" s="25">
        <v>0.12</v>
      </c>
      <c r="BK124" s="25">
        <v>1.6E-2</v>
      </c>
      <c r="BL124" s="25">
        <v>0.11</v>
      </c>
      <c r="BM124" s="25">
        <v>7.0999999999999995E-3</v>
      </c>
      <c r="BN124" s="25">
        <v>0.13</v>
      </c>
      <c r="BO124" s="25">
        <v>4.3E-3</v>
      </c>
      <c r="BP124" s="25">
        <v>4.7E-2</v>
      </c>
      <c r="BQ124" s="32"/>
      <c r="BR124" s="32"/>
      <c r="BS124" s="32">
        <v>1.2E-2</v>
      </c>
      <c r="BT124" s="32">
        <v>3.8999999999999998E-3</v>
      </c>
      <c r="BU124" s="32">
        <v>0.32</v>
      </c>
      <c r="BV124" s="32">
        <v>3.1E-2</v>
      </c>
      <c r="BW124" s="32">
        <v>0.53</v>
      </c>
      <c r="BX124" s="32"/>
      <c r="BY124" s="32">
        <v>1.2999999999999999E-2</v>
      </c>
      <c r="BZ124" s="32">
        <v>0.12</v>
      </c>
      <c r="CA124" s="32">
        <v>1.2999999999999999E-2</v>
      </c>
      <c r="CB124" s="32">
        <v>8.7999999999999995E-2</v>
      </c>
      <c r="CC124" s="32">
        <v>6.5000000000000002E-2</v>
      </c>
      <c r="CD124" s="32">
        <v>0.43</v>
      </c>
      <c r="CE124" s="32">
        <v>0.3</v>
      </c>
      <c r="CF124" s="32">
        <v>0.86</v>
      </c>
      <c r="CG124" s="32">
        <v>0.24</v>
      </c>
      <c r="CH124" s="32">
        <v>0.65</v>
      </c>
      <c r="CI124" s="32">
        <v>0.13</v>
      </c>
      <c r="CJ124" s="32">
        <v>0.61</v>
      </c>
      <c r="CK124" s="32">
        <v>8.5999999999999993E-2</v>
      </c>
      <c r="CL124" s="32">
        <v>0.3</v>
      </c>
      <c r="CM124" s="32">
        <v>4.4999999999999998E-2</v>
      </c>
      <c r="CN124" s="32">
        <v>0.11</v>
      </c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22">
        <v>0.54339999999999999</v>
      </c>
      <c r="DJ124" s="22">
        <v>2.8759999999999994</v>
      </c>
      <c r="DK124" s="22"/>
      <c r="DL124" s="22">
        <v>5.2926021347073968</v>
      </c>
      <c r="DM124" s="22"/>
      <c r="DN124" s="22">
        <v>7.7438822751322753</v>
      </c>
      <c r="DO124" s="22">
        <v>4.0156987612077426</v>
      </c>
      <c r="DP124" s="22"/>
      <c r="DQ124" s="21"/>
      <c r="DR124" s="21"/>
      <c r="DS124" s="21"/>
      <c r="DT124" s="21"/>
      <c r="DU124" s="21"/>
      <c r="DV124" s="24"/>
      <c r="DW124" s="23"/>
      <c r="DX124" s="23"/>
      <c r="DY124" s="23"/>
      <c r="DZ124" s="23"/>
      <c r="EA124" s="23"/>
      <c r="EB124" s="23"/>
      <c r="EC124" s="23"/>
      <c r="ED124" s="23"/>
      <c r="EE124" s="23"/>
      <c r="EF124" s="22">
        <v>1.47</v>
      </c>
      <c r="EG124" s="22">
        <v>2.29</v>
      </c>
      <c r="EH124" s="22">
        <v>0.97</v>
      </c>
      <c r="EI124" s="22">
        <v>1.59</v>
      </c>
      <c r="EJ124" s="22">
        <v>2.35</v>
      </c>
      <c r="EK124" s="22">
        <v>0.56000000000000005</v>
      </c>
      <c r="EL124" s="22">
        <v>9.23</v>
      </c>
      <c r="EM124" s="22">
        <v>4.5</v>
      </c>
      <c r="EN124" s="22">
        <v>3.97</v>
      </c>
      <c r="EO124" s="22">
        <v>3.01</v>
      </c>
      <c r="EP124" s="22">
        <v>1.64</v>
      </c>
      <c r="EQ124" s="22">
        <v>8.620000000000001</v>
      </c>
      <c r="ER124" s="22">
        <v>2.88</v>
      </c>
      <c r="ES124" s="22">
        <v>1.6</v>
      </c>
      <c r="ET124" s="22">
        <v>1.34</v>
      </c>
      <c r="EU124" s="22">
        <v>5.82</v>
      </c>
      <c r="EV124" s="22">
        <v>0.61</v>
      </c>
      <c r="EW124" s="22">
        <v>0.91</v>
      </c>
      <c r="EX124" s="22">
        <v>1.52</v>
      </c>
      <c r="EY124" s="22">
        <v>15.96</v>
      </c>
      <c r="EZ124" s="22">
        <v>0.26566125290023201</v>
      </c>
      <c r="FA124" s="22">
        <v>0.75818639798488652</v>
      </c>
      <c r="FB124" s="22">
        <v>0.55555555555555558</v>
      </c>
      <c r="FC124" s="22">
        <v>14.015585168146275</v>
      </c>
      <c r="FD124" s="25">
        <v>8.7559082699665003E-2</v>
      </c>
      <c r="FE124" s="25">
        <v>2.5534196969679616E-2</v>
      </c>
      <c r="FF124" s="25">
        <v>5.1996910192802122E-3</v>
      </c>
      <c r="FG124" s="25">
        <v>9.3130180220322378E-2</v>
      </c>
      <c r="FH124" s="25">
        <v>0.39861202760303482</v>
      </c>
      <c r="FI124" s="25">
        <v>0.34531519465541277</v>
      </c>
      <c r="FJ124" s="25">
        <v>4.1690379779586E-2</v>
      </c>
      <c r="FK124" s="25">
        <v>0.14169158027538581</v>
      </c>
      <c r="FL124" s="25">
        <v>1.1387323332223664</v>
      </c>
      <c r="FM124" s="69" t="s">
        <v>171</v>
      </c>
      <c r="FN124" s="70" t="s">
        <v>402</v>
      </c>
      <c r="FO124" s="70" t="s">
        <v>402</v>
      </c>
      <c r="FP124" s="70" t="s">
        <v>403</v>
      </c>
      <c r="FQ124" s="70" t="s">
        <v>427</v>
      </c>
      <c r="FR124" s="70" t="s">
        <v>406</v>
      </c>
    </row>
    <row r="125" spans="1:175" s="44" customFormat="1" ht="12.75" customHeight="1" x14ac:dyDescent="0.25">
      <c r="A125" s="7" t="s">
        <v>172</v>
      </c>
      <c r="B125" s="13" t="s">
        <v>6</v>
      </c>
      <c r="C125" s="13" t="s">
        <v>85</v>
      </c>
      <c r="D125" s="13">
        <v>2008</v>
      </c>
      <c r="E125" s="13" t="s">
        <v>284</v>
      </c>
      <c r="F125" s="13" t="s">
        <v>21</v>
      </c>
      <c r="G125" s="14">
        <v>69.819999999999993</v>
      </c>
      <c r="H125" s="14">
        <v>166</v>
      </c>
      <c r="I125" s="15">
        <v>1</v>
      </c>
      <c r="J125" s="19">
        <v>32</v>
      </c>
      <c r="K125" s="16">
        <v>27.890935834299999</v>
      </c>
      <c r="L125" s="17">
        <v>1358.1618559999999</v>
      </c>
      <c r="M125" s="17">
        <v>193.66689199999999</v>
      </c>
      <c r="N125" s="18">
        <v>0.8</v>
      </c>
      <c r="O125" s="18">
        <v>0.11799999999999999</v>
      </c>
      <c r="P125" s="14">
        <v>6.7796610169491531</v>
      </c>
      <c r="Q125" s="18">
        <v>21</v>
      </c>
      <c r="R125" s="19">
        <v>-26</v>
      </c>
      <c r="S125" s="20">
        <v>-546.79082591603526</v>
      </c>
      <c r="T125" s="21" t="s">
        <v>101</v>
      </c>
      <c r="U125" s="18">
        <v>197.5</v>
      </c>
      <c r="V125" s="18">
        <v>148.30000000000001</v>
      </c>
      <c r="W125" s="18">
        <v>962</v>
      </c>
      <c r="X125" s="18">
        <v>61</v>
      </c>
      <c r="Y125" s="18">
        <v>50</v>
      </c>
      <c r="Z125" s="18">
        <v>12</v>
      </c>
      <c r="AA125" s="18">
        <v>26.4</v>
      </c>
      <c r="AB125" s="18">
        <v>0.8</v>
      </c>
      <c r="AC125" s="18">
        <v>26.3</v>
      </c>
      <c r="AD125" s="18">
        <v>0.7</v>
      </c>
      <c r="AE125" s="18">
        <v>21</v>
      </c>
      <c r="AF125" s="18">
        <v>2.6</v>
      </c>
      <c r="AG125" s="18">
        <v>0.39691013614057802</v>
      </c>
      <c r="AH125" s="18">
        <v>39.691013614057802</v>
      </c>
      <c r="AI125" s="18">
        <v>0.166161103182034</v>
      </c>
      <c r="AJ125" s="18">
        <v>0.46058722750777598</v>
      </c>
      <c r="AK125" s="18">
        <v>46.058722750777598</v>
      </c>
      <c r="AL125" s="18">
        <v>0.102942522621044</v>
      </c>
      <c r="AM125" s="18">
        <v>0.14250263635164501</v>
      </c>
      <c r="AN125" s="18">
        <v>14.250263635164501</v>
      </c>
      <c r="AO125" s="18">
        <v>0.106820348550716</v>
      </c>
      <c r="AP125" s="14">
        <v>0.53712961349308053</v>
      </c>
      <c r="AQ125" s="14">
        <v>0.46287038650691947</v>
      </c>
      <c r="AR125" s="14">
        <v>3.1752810891246241</v>
      </c>
      <c r="AS125" s="14">
        <v>3.6846978200622078</v>
      </c>
      <c r="AT125" s="14">
        <v>6.8599789091868324</v>
      </c>
      <c r="AU125" s="14">
        <v>85.7497363648354</v>
      </c>
      <c r="AV125" s="32"/>
      <c r="AW125" s="25">
        <v>7.4000000000000003E-3</v>
      </c>
      <c r="AX125" s="25">
        <v>5.4999999999999997E-3</v>
      </c>
      <c r="AY125" s="25">
        <v>0.03</v>
      </c>
      <c r="AZ125" s="25">
        <v>3.4000000000000002E-2</v>
      </c>
      <c r="BA125" s="25">
        <v>4.1000000000000002E-2</v>
      </c>
      <c r="BB125" s="25">
        <v>2.5000000000000001E-2</v>
      </c>
      <c r="BC125" s="25">
        <v>3.9E-2</v>
      </c>
      <c r="BD125" s="25">
        <v>9.7000000000000003E-2</v>
      </c>
      <c r="BE125" s="25">
        <v>0.1</v>
      </c>
      <c r="BF125" s="25">
        <v>0.25</v>
      </c>
      <c r="BG125" s="25">
        <v>0.17</v>
      </c>
      <c r="BH125" s="25">
        <v>0.39</v>
      </c>
      <c r="BI125" s="25">
        <v>0.1</v>
      </c>
      <c r="BJ125" s="25">
        <v>0.5</v>
      </c>
      <c r="BK125" s="25">
        <v>6.8000000000000005E-2</v>
      </c>
      <c r="BL125" s="25">
        <v>0.47</v>
      </c>
      <c r="BM125" s="25">
        <v>3.5999999999999997E-2</v>
      </c>
      <c r="BN125" s="25">
        <v>0.57999999999999996</v>
      </c>
      <c r="BO125" s="25">
        <v>1.7000000000000001E-2</v>
      </c>
      <c r="BP125" s="25">
        <v>0.17</v>
      </c>
      <c r="BQ125" s="32"/>
      <c r="BR125" s="32"/>
      <c r="BS125" s="32">
        <v>4.8000000000000001E-2</v>
      </c>
      <c r="BT125" s="32">
        <v>5.3E-3</v>
      </c>
      <c r="BU125" s="32">
        <v>0.17</v>
      </c>
      <c r="BV125" s="32">
        <v>8.7999999999999995E-2</v>
      </c>
      <c r="BW125" s="32">
        <v>1</v>
      </c>
      <c r="BX125" s="32"/>
      <c r="BY125" s="32">
        <v>1.4999999999999999E-2</v>
      </c>
      <c r="BZ125" s="32">
        <v>0.12</v>
      </c>
      <c r="CA125" s="32">
        <v>8.8000000000000005E-3</v>
      </c>
      <c r="CB125" s="32">
        <v>4.9000000000000002E-2</v>
      </c>
      <c r="CC125" s="32">
        <v>3.6999999999999998E-2</v>
      </c>
      <c r="CD125" s="32">
        <v>0.21</v>
      </c>
      <c r="CE125" s="32">
        <v>0.14000000000000001</v>
      </c>
      <c r="CF125" s="32">
        <v>0.51</v>
      </c>
      <c r="CG125" s="32">
        <v>0.13</v>
      </c>
      <c r="CH125" s="32">
        <v>0.4</v>
      </c>
      <c r="CI125" s="32">
        <v>7.2999999999999995E-2</v>
      </c>
      <c r="CJ125" s="32">
        <v>0.3</v>
      </c>
      <c r="CK125" s="32">
        <v>0.05</v>
      </c>
      <c r="CL125" s="32">
        <v>0.15</v>
      </c>
      <c r="CM125" s="32">
        <v>0.03</v>
      </c>
      <c r="CN125" s="32">
        <v>0.04</v>
      </c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22">
        <v>2.331</v>
      </c>
      <c r="DJ125" s="22">
        <v>1.613</v>
      </c>
      <c r="DK125" s="22"/>
      <c r="DL125" s="22">
        <v>0.69197769197769199</v>
      </c>
      <c r="DM125" s="22"/>
      <c r="DN125" s="22">
        <v>7.471965374778673</v>
      </c>
      <c r="DO125" s="22">
        <v>4.1331067533425037</v>
      </c>
      <c r="DP125" s="22"/>
      <c r="DQ125" s="21"/>
      <c r="DR125" s="21"/>
      <c r="DS125" s="21"/>
      <c r="DT125" s="21"/>
      <c r="DU125" s="21"/>
      <c r="DV125" s="24"/>
      <c r="DW125" s="23"/>
      <c r="DX125" s="23"/>
      <c r="DY125" s="23"/>
      <c r="DZ125" s="23"/>
      <c r="EA125" s="23"/>
      <c r="EB125" s="23"/>
      <c r="EC125" s="23"/>
      <c r="ED125" s="23"/>
      <c r="EE125" s="23"/>
      <c r="EF125" s="22">
        <v>2.06</v>
      </c>
      <c r="EG125" s="22">
        <v>1.97</v>
      </c>
      <c r="EH125" s="22">
        <v>1.05</v>
      </c>
      <c r="EI125" s="22">
        <v>1.83</v>
      </c>
      <c r="EJ125" s="22">
        <v>2.5099999999999998</v>
      </c>
      <c r="EK125" s="22">
        <v>0.47</v>
      </c>
      <c r="EL125" s="22">
        <v>9.89</v>
      </c>
      <c r="EM125" s="22">
        <v>4.8099999999999996</v>
      </c>
      <c r="EN125" s="22">
        <v>2.4900000000000002</v>
      </c>
      <c r="EO125" s="22">
        <v>2.77</v>
      </c>
      <c r="EP125" s="22">
        <v>1.06</v>
      </c>
      <c r="EQ125" s="22">
        <v>6.32</v>
      </c>
      <c r="ER125" s="22">
        <v>1.48</v>
      </c>
      <c r="ES125" s="22">
        <v>1.22</v>
      </c>
      <c r="ET125" s="22">
        <v>0.77</v>
      </c>
      <c r="EU125" s="22">
        <v>3.47</v>
      </c>
      <c r="EV125" s="22">
        <v>0.42</v>
      </c>
      <c r="EW125" s="22">
        <v>0.63</v>
      </c>
      <c r="EX125" s="22">
        <v>1.05</v>
      </c>
      <c r="EY125" s="22">
        <v>10.840000000000002</v>
      </c>
      <c r="EZ125" s="22">
        <v>0.31170886075949367</v>
      </c>
      <c r="FA125" s="22">
        <v>1.112449799196787</v>
      </c>
      <c r="FB125" s="22">
        <v>0.82432432432432434</v>
      </c>
      <c r="FC125" s="22">
        <v>8.2927750879313145</v>
      </c>
      <c r="FD125" s="21">
        <v>8.8311097634930252E-2</v>
      </c>
      <c r="FE125" s="21">
        <v>3.2012772892662217E-2</v>
      </c>
      <c r="FF125" s="21">
        <v>2.8385709954084717E-3</v>
      </c>
      <c r="FG125" s="21">
        <v>0.11638141081174737</v>
      </c>
      <c r="FH125" s="21">
        <v>0.41253898466603134</v>
      </c>
      <c r="FI125" s="21">
        <v>0.38809573442779177</v>
      </c>
      <c r="FJ125" s="21">
        <v>5.6929118296803256E-2</v>
      </c>
      <c r="FK125" s="21">
        <v>0.21005425366022701</v>
      </c>
      <c r="FL125" s="25">
        <v>1.3071619433856017</v>
      </c>
      <c r="FM125" s="69" t="s">
        <v>172</v>
      </c>
      <c r="FN125" s="70" t="s">
        <v>402</v>
      </c>
      <c r="FO125" s="70" t="s">
        <v>402</v>
      </c>
      <c r="FP125" s="70" t="s">
        <v>402</v>
      </c>
      <c r="FQ125" s="70" t="s">
        <v>427</v>
      </c>
      <c r="FR125" s="70" t="s">
        <v>406</v>
      </c>
      <c r="FS125" s="45"/>
    </row>
    <row r="126" spans="1:175" s="45" customFormat="1" ht="12.75" customHeight="1" x14ac:dyDescent="0.25">
      <c r="A126" s="7" t="s">
        <v>173</v>
      </c>
      <c r="B126" s="28" t="s">
        <v>6</v>
      </c>
      <c r="C126" s="28" t="s">
        <v>85</v>
      </c>
      <c r="D126" s="28">
        <v>2008</v>
      </c>
      <c r="E126" s="28" t="s">
        <v>284</v>
      </c>
      <c r="F126" s="28" t="s">
        <v>21</v>
      </c>
      <c r="G126" s="18">
        <v>70.13</v>
      </c>
      <c r="H126" s="18">
        <v>168.01</v>
      </c>
      <c r="I126" s="19">
        <v>1</v>
      </c>
      <c r="J126" s="19">
        <v>42</v>
      </c>
      <c r="K126" s="16">
        <v>15.38966433</v>
      </c>
      <c r="L126" s="17">
        <v>1410.6074309999999</v>
      </c>
      <c r="M126" s="17">
        <v>276.25470999999999</v>
      </c>
      <c r="N126" s="18">
        <v>0.94000000000000006</v>
      </c>
      <c r="O126" s="18">
        <v>0.14099999999999999</v>
      </c>
      <c r="P126" s="18">
        <v>6.6666666666666679</v>
      </c>
      <c r="Q126" s="18">
        <v>18.36</v>
      </c>
      <c r="R126" s="19">
        <v>-25.7</v>
      </c>
      <c r="S126" s="31">
        <v>-489</v>
      </c>
      <c r="T126" s="21" t="s">
        <v>92</v>
      </c>
      <c r="U126" s="18">
        <v>197.5</v>
      </c>
      <c r="V126" s="18">
        <v>148.30000000000001</v>
      </c>
      <c r="W126" s="18">
        <v>962</v>
      </c>
      <c r="X126" s="18">
        <v>61</v>
      </c>
      <c r="Y126" s="18">
        <v>50</v>
      </c>
      <c r="Z126" s="18">
        <v>12</v>
      </c>
      <c r="AA126" s="18">
        <v>26.4</v>
      </c>
      <c r="AB126" s="18">
        <v>0.8</v>
      </c>
      <c r="AC126" s="18">
        <v>26.3</v>
      </c>
      <c r="AD126" s="18">
        <v>0.7</v>
      </c>
      <c r="AE126" s="18">
        <v>21</v>
      </c>
      <c r="AF126" s="18">
        <v>2.6</v>
      </c>
      <c r="AG126" s="18">
        <v>0.425574205208888</v>
      </c>
      <c r="AH126" s="18">
        <v>42.557420520888797</v>
      </c>
      <c r="AI126" s="18">
        <v>0.179154846465085</v>
      </c>
      <c r="AJ126" s="18">
        <v>0.393141055848229</v>
      </c>
      <c r="AK126" s="18">
        <v>39.314105584822897</v>
      </c>
      <c r="AL126" s="18">
        <v>0.10268401474787101</v>
      </c>
      <c r="AM126" s="18">
        <v>0.18128473894288299</v>
      </c>
      <c r="AN126" s="18">
        <v>18.128473894288298</v>
      </c>
      <c r="AO126" s="18">
        <v>0.121265079416694</v>
      </c>
      <c r="AP126" s="18">
        <v>0.48019265616303425</v>
      </c>
      <c r="AQ126" s="18">
        <v>0.5198073438369657</v>
      </c>
      <c r="AR126" s="18">
        <v>4.0003975289635472</v>
      </c>
      <c r="AS126" s="18">
        <v>3.695525924973353</v>
      </c>
      <c r="AT126" s="18">
        <v>7.6959234539369001</v>
      </c>
      <c r="AU126" s="18">
        <v>81.871526105711709</v>
      </c>
      <c r="AV126" s="32"/>
      <c r="AW126" s="25">
        <v>4.5999999999999999E-3</v>
      </c>
      <c r="AX126" s="25">
        <v>2.2000000000000001E-3</v>
      </c>
      <c r="AY126" s="25">
        <v>1.6E-2</v>
      </c>
      <c r="AZ126" s="25">
        <v>5.7999999999999996E-3</v>
      </c>
      <c r="BA126" s="25">
        <v>2.1000000000000001E-2</v>
      </c>
      <c r="BB126" s="25">
        <v>1.0999999999999999E-2</v>
      </c>
      <c r="BC126" s="25">
        <v>2.3E-2</v>
      </c>
      <c r="BD126" s="25">
        <v>0.05</v>
      </c>
      <c r="BE126" s="25">
        <v>4.7E-2</v>
      </c>
      <c r="BF126" s="25">
        <v>0.13</v>
      </c>
      <c r="BG126" s="25">
        <v>7.3999999999999996E-2</v>
      </c>
      <c r="BH126" s="25">
        <v>0.2</v>
      </c>
      <c r="BI126" s="25">
        <v>5.7000000000000002E-2</v>
      </c>
      <c r="BJ126" s="25">
        <v>0.25</v>
      </c>
      <c r="BK126" s="25">
        <v>3.4000000000000002E-2</v>
      </c>
      <c r="BL126" s="25">
        <v>0.21</v>
      </c>
      <c r="BM126" s="25">
        <v>2.1999999999999999E-2</v>
      </c>
      <c r="BN126" s="25">
        <v>0.25</v>
      </c>
      <c r="BO126" s="25">
        <v>1.0999999999999999E-2</v>
      </c>
      <c r="BP126" s="25">
        <v>0.12</v>
      </c>
      <c r="BQ126" s="32"/>
      <c r="BR126" s="32"/>
      <c r="BS126" s="25">
        <v>7.3999999999999996E-2</v>
      </c>
      <c r="BT126" s="25">
        <v>2.3E-2</v>
      </c>
      <c r="BU126" s="25">
        <v>1.6</v>
      </c>
      <c r="BV126" s="25">
        <v>0.34</v>
      </c>
      <c r="BW126" s="25">
        <v>5.6</v>
      </c>
      <c r="BX126" s="25"/>
      <c r="BY126" s="25">
        <v>5.6000000000000001E-2</v>
      </c>
      <c r="BZ126" s="25">
        <v>0.54</v>
      </c>
      <c r="CA126" s="25">
        <v>2.5999999999999999E-2</v>
      </c>
      <c r="CB126" s="25">
        <v>0.13</v>
      </c>
      <c r="CC126" s="25">
        <v>7.4999999999999997E-2</v>
      </c>
      <c r="CD126" s="25">
        <v>0.55000000000000004</v>
      </c>
      <c r="CE126" s="25">
        <v>0.31</v>
      </c>
      <c r="CF126" s="25">
        <v>1.4</v>
      </c>
      <c r="CG126" s="25">
        <v>0.32</v>
      </c>
      <c r="CH126" s="25">
        <v>1.1000000000000001</v>
      </c>
      <c r="CI126" s="25">
        <v>0.17</v>
      </c>
      <c r="CJ126" s="25">
        <v>0.82</v>
      </c>
      <c r="CK126" s="25">
        <v>0.12</v>
      </c>
      <c r="CL126" s="25">
        <v>0.36</v>
      </c>
      <c r="CM126" s="25">
        <v>4.7E-2</v>
      </c>
      <c r="CN126" s="25">
        <v>0.11</v>
      </c>
      <c r="CO126" s="21">
        <v>2.5217995078570934E-2</v>
      </c>
      <c r="CP126" s="21">
        <v>1.6540534061574248E-2</v>
      </c>
      <c r="CQ126" s="21">
        <v>4.750517922796077E-2</v>
      </c>
      <c r="CR126" s="21">
        <v>9.3579896092106166E-3</v>
      </c>
      <c r="CS126" s="21" t="s">
        <v>431</v>
      </c>
      <c r="CT126" s="21">
        <v>1.3735596024457897E-2</v>
      </c>
      <c r="CU126" s="21">
        <v>9.701576504409376E-2</v>
      </c>
      <c r="CV126" s="21">
        <v>6.7741658224748869E-2</v>
      </c>
      <c r="CW126" s="21">
        <v>0.26772313562185135</v>
      </c>
      <c r="CX126" s="21">
        <v>9.9638168901019425E-2</v>
      </c>
      <c r="CY126" s="21">
        <v>0.22427721987551896</v>
      </c>
      <c r="CZ126" s="21">
        <v>8.3023965516154291E-2</v>
      </c>
      <c r="DA126" s="21">
        <v>0.52178208074354937</v>
      </c>
      <c r="DB126" s="21">
        <v>6.4039458480700168E-2</v>
      </c>
      <c r="DC126" s="21">
        <v>0.40691253547529804</v>
      </c>
      <c r="DD126" s="21">
        <v>2.1338311292721512E-2</v>
      </c>
      <c r="DE126" s="21">
        <v>9.8558087247505005E-2</v>
      </c>
      <c r="DF126" s="21">
        <v>9.4830074140657018E-3</v>
      </c>
      <c r="DG126" s="21">
        <v>2.1897200494647096E-2</v>
      </c>
      <c r="DH126" s="21" t="s">
        <v>432</v>
      </c>
      <c r="DI126" s="21">
        <v>1.1539999999999999</v>
      </c>
      <c r="DJ126" s="21">
        <v>4.29</v>
      </c>
      <c r="DK126" s="21">
        <v>1.4513118665401601</v>
      </c>
      <c r="DL126" s="21">
        <v>3.7175043327556327</v>
      </c>
      <c r="DM126" s="21">
        <v>1.2576359328770885</v>
      </c>
      <c r="DN126" s="21">
        <v>6.7542359074617142</v>
      </c>
      <c r="DO126" s="21">
        <v>4.8006088280060881</v>
      </c>
      <c r="DP126" s="21">
        <v>5.8736340255525796</v>
      </c>
      <c r="DQ126" s="21">
        <v>0.16823633040761868</v>
      </c>
      <c r="DR126" s="21">
        <v>2.457435170345891E-2</v>
      </c>
      <c r="DS126" s="21">
        <v>2.505589678965979E-2</v>
      </c>
      <c r="DT126" s="21">
        <v>0.21216470821475703</v>
      </c>
      <c r="DU126" s="21">
        <v>5.5437471298934837E-2</v>
      </c>
      <c r="DV126" s="24">
        <v>0.40545693541203548</v>
      </c>
      <c r="DW126" s="24">
        <v>8.0011823002393748E-2</v>
      </c>
      <c r="DX126" s="24">
        <v>0.14607042155471342</v>
      </c>
      <c r="DY126" s="24">
        <v>2.2125518700976246</v>
      </c>
      <c r="DZ126" s="24">
        <v>0.26129449975638741</v>
      </c>
      <c r="EA126" s="24">
        <v>0.23369585158044193</v>
      </c>
      <c r="EB126" s="24">
        <v>0.14578538163571811</v>
      </c>
      <c r="EC126" s="24">
        <v>2.1712215588959957E-2</v>
      </c>
      <c r="ED126" s="24">
        <v>0.1838515669105347</v>
      </c>
      <c r="EE126" s="24">
        <v>0.35134916413521272</v>
      </c>
      <c r="EF126" s="21">
        <v>2.14</v>
      </c>
      <c r="EG126" s="21">
        <v>1.34</v>
      </c>
      <c r="EH126" s="21">
        <v>0.95</v>
      </c>
      <c r="EI126" s="21">
        <v>2.29</v>
      </c>
      <c r="EJ126" s="21">
        <v>1.68</v>
      </c>
      <c r="EK126" s="21">
        <v>0.32</v>
      </c>
      <c r="EL126" s="21">
        <v>8.7200000000000006</v>
      </c>
      <c r="EM126" s="21">
        <v>4.29</v>
      </c>
      <c r="EN126" s="21">
        <v>1.57</v>
      </c>
      <c r="EO126" s="21">
        <v>1.1000000000000001</v>
      </c>
      <c r="EP126" s="21">
        <v>0.6</v>
      </c>
      <c r="EQ126" s="21">
        <v>3.27</v>
      </c>
      <c r="ER126" s="21">
        <v>0.94</v>
      </c>
      <c r="ES126" s="21">
        <v>0.59</v>
      </c>
      <c r="ET126" s="21">
        <v>0.48</v>
      </c>
      <c r="EU126" s="21">
        <v>2.0099999999999998</v>
      </c>
      <c r="EV126" s="21">
        <v>0.24</v>
      </c>
      <c r="EW126" s="21">
        <v>0.42</v>
      </c>
      <c r="EX126" s="21">
        <v>0.65999999999999992</v>
      </c>
      <c r="EY126" s="21">
        <v>5.9399999999999995</v>
      </c>
      <c r="EZ126" s="21">
        <v>0.40978593272171254</v>
      </c>
      <c r="FA126" s="21">
        <v>0.7006369426751593</v>
      </c>
      <c r="FB126" s="21">
        <v>0.62765957446808507</v>
      </c>
      <c r="FC126" s="21">
        <v>10.233042403382846</v>
      </c>
      <c r="FD126" s="25">
        <v>5.9513124758258734E-2</v>
      </c>
      <c r="FE126" s="25">
        <v>2.5785331498219911E-2</v>
      </c>
      <c r="FF126" s="25">
        <v>1.9308741626477056E-3</v>
      </c>
      <c r="FG126" s="25">
        <v>5.4670412734661479E-2</v>
      </c>
      <c r="FH126" s="25">
        <v>0.1864412279614219</v>
      </c>
      <c r="FI126" s="25">
        <v>0.14687463048089006</v>
      </c>
      <c r="FJ126" s="25">
        <v>2.4382362312823928E-2</v>
      </c>
      <c r="FK126" s="25">
        <v>8.0874564772903126E-2</v>
      </c>
      <c r="FL126" s="25">
        <v>0.58047252868182686</v>
      </c>
      <c r="FM126" s="69" t="s">
        <v>173</v>
      </c>
      <c r="FN126" s="70" t="s">
        <v>402</v>
      </c>
      <c r="FO126" s="70" t="s">
        <v>402</v>
      </c>
      <c r="FP126" s="70" t="s">
        <v>403</v>
      </c>
      <c r="FQ126" s="70" t="s">
        <v>427</v>
      </c>
      <c r="FR126" s="70" t="s">
        <v>409</v>
      </c>
    </row>
    <row r="127" spans="1:175" s="45" customFormat="1" ht="12.75" customHeight="1" x14ac:dyDescent="0.25">
      <c r="A127" s="7" t="s">
        <v>174</v>
      </c>
      <c r="B127" s="28" t="s">
        <v>6</v>
      </c>
      <c r="C127" s="28" t="s">
        <v>85</v>
      </c>
      <c r="D127" s="28">
        <v>2008</v>
      </c>
      <c r="E127" s="28" t="s">
        <v>284</v>
      </c>
      <c r="F127" s="28" t="s">
        <v>21</v>
      </c>
      <c r="G127" s="18">
        <v>70.7</v>
      </c>
      <c r="H127" s="18">
        <v>169.13</v>
      </c>
      <c r="I127" s="15">
        <v>1</v>
      </c>
      <c r="J127" s="19">
        <v>36</v>
      </c>
      <c r="K127" s="16">
        <v>80.733186012000004</v>
      </c>
      <c r="L127" s="17">
        <v>1419.8303470000001</v>
      </c>
      <c r="M127" s="17">
        <v>334.23288300000002</v>
      </c>
      <c r="N127" s="18">
        <v>1</v>
      </c>
      <c r="O127" s="18">
        <v>0.155</v>
      </c>
      <c r="P127" s="14">
        <v>6.4516129032258069</v>
      </c>
      <c r="Q127" s="18">
        <v>25</v>
      </c>
      <c r="R127" s="19">
        <v>-25.3</v>
      </c>
      <c r="S127" s="31">
        <v>-461.59067881611361</v>
      </c>
      <c r="T127" s="21" t="s">
        <v>93</v>
      </c>
      <c r="U127" s="18">
        <v>197.5</v>
      </c>
      <c r="V127" s="18">
        <v>148.30000000000001</v>
      </c>
      <c r="W127" s="18">
        <v>962</v>
      </c>
      <c r="X127" s="18">
        <v>61</v>
      </c>
      <c r="Y127" s="18">
        <v>50</v>
      </c>
      <c r="Z127" s="18">
        <v>12</v>
      </c>
      <c r="AA127" s="18">
        <v>26.4</v>
      </c>
      <c r="AB127" s="18">
        <v>0.8</v>
      </c>
      <c r="AC127" s="18">
        <v>26.3</v>
      </c>
      <c r="AD127" s="18">
        <v>0.7</v>
      </c>
      <c r="AE127" s="18">
        <v>21</v>
      </c>
      <c r="AF127" s="18">
        <v>2.6</v>
      </c>
      <c r="AG127" s="18">
        <v>0.39527144893261401</v>
      </c>
      <c r="AH127" s="18">
        <v>39.527144893261401</v>
      </c>
      <c r="AI127" s="18">
        <v>0.18485569649667899</v>
      </c>
      <c r="AJ127" s="18">
        <v>0.36878026041833301</v>
      </c>
      <c r="AK127" s="18">
        <v>36.878026041833301</v>
      </c>
      <c r="AL127" s="18">
        <v>9.7443682814860794E-2</v>
      </c>
      <c r="AM127" s="18">
        <v>0.23594829064905401</v>
      </c>
      <c r="AN127" s="18">
        <v>23.594829064905401</v>
      </c>
      <c r="AO127" s="18">
        <v>0.12861260846289899</v>
      </c>
      <c r="AP127" s="14">
        <v>0.48266400808344179</v>
      </c>
      <c r="AQ127" s="14">
        <v>0.51733599191655821</v>
      </c>
      <c r="AR127" s="14">
        <v>3.9527144893261399</v>
      </c>
      <c r="AS127" s="14">
        <v>3.6878026041833301</v>
      </c>
      <c r="AT127" s="14">
        <v>7.6405170935094695</v>
      </c>
      <c r="AU127" s="14">
        <v>76.405170935094688</v>
      </c>
      <c r="AV127" s="32"/>
      <c r="AW127" s="32">
        <v>3.8E-3</v>
      </c>
      <c r="AX127" s="32">
        <v>2.8E-3</v>
      </c>
      <c r="AY127" s="32">
        <v>1.4E-2</v>
      </c>
      <c r="AZ127" s="32">
        <v>7.4999999999999997E-3</v>
      </c>
      <c r="BA127" s="32">
        <v>8.8999999999999999E-3</v>
      </c>
      <c r="BB127" s="32">
        <v>7.4000000000000003E-3</v>
      </c>
      <c r="BC127" s="32">
        <v>1.0999999999999999E-2</v>
      </c>
      <c r="BD127" s="32">
        <v>0.06</v>
      </c>
      <c r="BE127" s="32">
        <v>3.4000000000000002E-2</v>
      </c>
      <c r="BF127" s="32">
        <v>0.09</v>
      </c>
      <c r="BG127" s="32">
        <v>4.2000000000000003E-2</v>
      </c>
      <c r="BH127" s="32">
        <v>0.14000000000000001</v>
      </c>
      <c r="BI127" s="32">
        <v>3.1E-2</v>
      </c>
      <c r="BJ127" s="32">
        <v>0.17</v>
      </c>
      <c r="BK127" s="32">
        <v>2.1999999999999999E-2</v>
      </c>
      <c r="BL127" s="32">
        <v>0.17</v>
      </c>
      <c r="BM127" s="32">
        <v>1.2999999999999999E-2</v>
      </c>
      <c r="BN127" s="32">
        <v>0.17</v>
      </c>
      <c r="BO127" s="32">
        <v>7.0999999999999995E-3</v>
      </c>
      <c r="BP127" s="32">
        <v>5.2999999999999999E-2</v>
      </c>
      <c r="BQ127" s="32"/>
      <c r="BR127" s="32"/>
      <c r="BS127" s="32">
        <v>0.19</v>
      </c>
      <c r="BT127" s="32">
        <v>0.04</v>
      </c>
      <c r="BU127" s="32">
        <v>0.93</v>
      </c>
      <c r="BV127" s="32">
        <v>0.82</v>
      </c>
      <c r="BW127" s="32">
        <v>0</v>
      </c>
      <c r="BX127" s="32"/>
      <c r="BY127" s="32">
        <v>7.9000000000000001E-2</v>
      </c>
      <c r="BZ127" s="32">
        <v>0.63</v>
      </c>
      <c r="CA127" s="32">
        <v>2.5999999999999999E-2</v>
      </c>
      <c r="CB127" s="32">
        <v>0.12</v>
      </c>
      <c r="CC127" s="32">
        <v>4.5999999999999999E-2</v>
      </c>
      <c r="CD127" s="32">
        <v>0.28000000000000003</v>
      </c>
      <c r="CE127" s="32">
        <v>0.17</v>
      </c>
      <c r="CF127" s="32">
        <v>0.66</v>
      </c>
      <c r="CG127" s="32">
        <v>0.16</v>
      </c>
      <c r="CH127" s="32">
        <v>0.55000000000000004</v>
      </c>
      <c r="CI127" s="32">
        <v>0.1</v>
      </c>
      <c r="CJ127" s="32">
        <v>0.4</v>
      </c>
      <c r="CK127" s="32">
        <v>6.6000000000000003E-2</v>
      </c>
      <c r="CL127" s="32">
        <v>0.19</v>
      </c>
      <c r="CM127" s="32">
        <v>3.1E-2</v>
      </c>
      <c r="CN127" s="32">
        <v>7.4999999999999997E-2</v>
      </c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>
        <v>0.77610000000000012</v>
      </c>
      <c r="DJ127" s="22">
        <v>2.1260000000000003</v>
      </c>
      <c r="DK127" s="22"/>
      <c r="DL127" s="22">
        <v>2.7393377142120863</v>
      </c>
      <c r="DM127" s="22"/>
      <c r="DN127" s="22">
        <v>7.8623477354492222</v>
      </c>
      <c r="DO127" s="22">
        <v>4.3355245323936025</v>
      </c>
      <c r="DP127" s="22"/>
      <c r="DQ127" s="22"/>
      <c r="DR127" s="22"/>
      <c r="DS127" s="22"/>
      <c r="DT127" s="22"/>
      <c r="DU127" s="22"/>
      <c r="DV127" s="24"/>
      <c r="DW127" s="23"/>
      <c r="DX127" s="23"/>
      <c r="DY127" s="23"/>
      <c r="DZ127" s="23"/>
      <c r="EA127" s="23"/>
      <c r="EB127" s="23"/>
      <c r="EC127" s="23"/>
      <c r="ED127" s="23"/>
      <c r="EE127" s="23"/>
      <c r="EF127" s="21">
        <v>2.52</v>
      </c>
      <c r="EG127" s="21">
        <v>1.61</v>
      </c>
      <c r="EH127" s="21">
        <v>1</v>
      </c>
      <c r="EI127" s="21">
        <v>2.4500000000000002</v>
      </c>
      <c r="EJ127" s="21">
        <v>2.0299999999999998</v>
      </c>
      <c r="EK127" s="21">
        <v>0.3</v>
      </c>
      <c r="EL127" s="22">
        <v>9.91</v>
      </c>
      <c r="EM127" s="22">
        <v>4.78</v>
      </c>
      <c r="EN127" s="21">
        <v>1.66</v>
      </c>
      <c r="EO127" s="21">
        <v>1.55</v>
      </c>
      <c r="EP127" s="21">
        <v>0.57999999999999996</v>
      </c>
      <c r="EQ127" s="22">
        <v>3.79</v>
      </c>
      <c r="ER127" s="21">
        <v>0.88</v>
      </c>
      <c r="ES127" s="21">
        <v>0.65</v>
      </c>
      <c r="ET127" s="21">
        <v>0.44</v>
      </c>
      <c r="EU127" s="22">
        <v>1.97</v>
      </c>
      <c r="EV127" s="21">
        <v>0.27</v>
      </c>
      <c r="EW127" s="21">
        <v>0.38</v>
      </c>
      <c r="EX127" s="22">
        <v>0.65</v>
      </c>
      <c r="EY127" s="22">
        <v>6.41</v>
      </c>
      <c r="EZ127" s="22">
        <v>0.42480211081794195</v>
      </c>
      <c r="FA127" s="22">
        <v>0.93373493975903621</v>
      </c>
      <c r="FB127" s="22">
        <v>0.73863636363636365</v>
      </c>
      <c r="FC127" s="22">
        <v>15.441584377796392</v>
      </c>
      <c r="FD127" s="25">
        <v>5.0350119138104582E-2</v>
      </c>
      <c r="FE127" s="25">
        <v>1.3781966917364396E-2</v>
      </c>
      <c r="FF127" s="53">
        <v>0</v>
      </c>
      <c r="FG127" s="25">
        <v>4.3367255899973298E-2</v>
      </c>
      <c r="FH127" s="25">
        <v>0.11411468607577718</v>
      </c>
      <c r="FI127" s="25">
        <v>0.12238386622619586</v>
      </c>
      <c r="FJ127" s="25">
        <v>1.3230688240669818E-2</v>
      </c>
      <c r="FK127" s="25">
        <v>5.7884261052930451E-2</v>
      </c>
      <c r="FL127" s="25">
        <v>0.41511284355101558</v>
      </c>
      <c r="FM127" s="69" t="s">
        <v>174</v>
      </c>
      <c r="FN127" s="70" t="s">
        <v>402</v>
      </c>
      <c r="FO127" s="70" t="s">
        <v>402</v>
      </c>
      <c r="FP127" s="70" t="s">
        <v>402</v>
      </c>
      <c r="FQ127" s="70" t="s">
        <v>427</v>
      </c>
      <c r="FR127" s="70" t="s">
        <v>406</v>
      </c>
    </row>
    <row r="128" spans="1:175" s="44" customFormat="1" ht="12.75" customHeight="1" x14ac:dyDescent="0.25">
      <c r="A128" s="7" t="s">
        <v>175</v>
      </c>
      <c r="B128" s="28" t="s">
        <v>6</v>
      </c>
      <c r="C128" s="28" t="s">
        <v>85</v>
      </c>
      <c r="D128" s="28">
        <v>2008</v>
      </c>
      <c r="E128" s="28" t="s">
        <v>284</v>
      </c>
      <c r="F128" s="28" t="s">
        <v>21</v>
      </c>
      <c r="G128" s="18">
        <v>71.22</v>
      </c>
      <c r="H128" s="18">
        <v>169.37</v>
      </c>
      <c r="I128" s="15">
        <v>1</v>
      </c>
      <c r="J128" s="19">
        <v>44</v>
      </c>
      <c r="K128" s="16">
        <v>128.533597034</v>
      </c>
      <c r="L128" s="17">
        <v>1403.5546260000001</v>
      </c>
      <c r="M128" s="17">
        <v>365.695606</v>
      </c>
      <c r="N128" s="18">
        <v>1.23</v>
      </c>
      <c r="O128" s="18">
        <v>0.20099999999999998</v>
      </c>
      <c r="P128" s="14">
        <v>6.1194029850746272</v>
      </c>
      <c r="Q128" s="18">
        <v>34</v>
      </c>
      <c r="R128" s="19">
        <v>-24.3</v>
      </c>
      <c r="S128" s="31">
        <v>-426.96954648039178</v>
      </c>
      <c r="T128" s="21" t="s">
        <v>102</v>
      </c>
      <c r="U128" s="18">
        <v>197.5</v>
      </c>
      <c r="V128" s="18">
        <v>148.30000000000001</v>
      </c>
      <c r="W128" s="18">
        <v>962</v>
      </c>
      <c r="X128" s="18">
        <v>61</v>
      </c>
      <c r="Y128" s="18">
        <v>50</v>
      </c>
      <c r="Z128" s="18">
        <v>12</v>
      </c>
      <c r="AA128" s="18">
        <v>26.4</v>
      </c>
      <c r="AB128" s="18">
        <v>0.8</v>
      </c>
      <c r="AC128" s="18">
        <v>26.3</v>
      </c>
      <c r="AD128" s="18">
        <v>0.7</v>
      </c>
      <c r="AE128" s="18">
        <v>21</v>
      </c>
      <c r="AF128" s="18">
        <v>2.6</v>
      </c>
      <c r="AG128" s="18">
        <v>0.286767087964512</v>
      </c>
      <c r="AH128" s="18">
        <v>28.676708796451202</v>
      </c>
      <c r="AI128" s="18">
        <v>0.16455435316158701</v>
      </c>
      <c r="AJ128" s="18">
        <v>0.35103335668131802</v>
      </c>
      <c r="AK128" s="18">
        <v>35.103335668131805</v>
      </c>
      <c r="AL128" s="18">
        <v>8.1595412499581702E-2</v>
      </c>
      <c r="AM128" s="18">
        <v>0.36219955535416998</v>
      </c>
      <c r="AN128" s="18">
        <v>36.219955535417</v>
      </c>
      <c r="AO128" s="18">
        <v>0.115404426828162</v>
      </c>
      <c r="AP128" s="14">
        <v>0.55038117271342835</v>
      </c>
      <c r="AQ128" s="14">
        <v>0.44961882728657165</v>
      </c>
      <c r="AR128" s="14">
        <v>3.5272351819634977</v>
      </c>
      <c r="AS128" s="14">
        <v>4.317710287180212</v>
      </c>
      <c r="AT128" s="14">
        <v>7.8449454691437097</v>
      </c>
      <c r="AU128" s="14">
        <v>63.780044464583</v>
      </c>
      <c r="AV128" s="32"/>
      <c r="AW128" s="32">
        <v>7.5000000000000002E-4</v>
      </c>
      <c r="AX128" s="32">
        <v>1.8E-3</v>
      </c>
      <c r="AY128" s="32">
        <v>0.01</v>
      </c>
      <c r="AZ128" s="32">
        <v>1.9E-2</v>
      </c>
      <c r="BA128" s="32">
        <v>0.02</v>
      </c>
      <c r="BB128" s="32">
        <v>0.02</v>
      </c>
      <c r="BC128" s="32">
        <v>2.4E-2</v>
      </c>
      <c r="BD128" s="32">
        <v>7.2999999999999995E-2</v>
      </c>
      <c r="BE128" s="32">
        <v>4.8000000000000001E-2</v>
      </c>
      <c r="BF128" s="32">
        <v>8.4000000000000005E-2</v>
      </c>
      <c r="BG128" s="32">
        <v>3.5999999999999997E-2</v>
      </c>
      <c r="BH128" s="32">
        <v>9.7000000000000003E-2</v>
      </c>
      <c r="BI128" s="32">
        <v>2.8000000000000001E-2</v>
      </c>
      <c r="BJ128" s="32">
        <v>0.11</v>
      </c>
      <c r="BK128" s="32">
        <v>1.7999999999999999E-2</v>
      </c>
      <c r="BL128" s="32">
        <v>0.1</v>
      </c>
      <c r="BM128" s="32">
        <v>9.6999999999999986E-3</v>
      </c>
      <c r="BN128" s="32">
        <v>0.11</v>
      </c>
      <c r="BO128" s="32">
        <v>4.7999999999999996E-3</v>
      </c>
      <c r="BP128" s="32">
        <v>3.6999999999999998E-2</v>
      </c>
      <c r="BQ128" s="32"/>
      <c r="BR128" s="32"/>
      <c r="BS128" s="32">
        <v>0.3</v>
      </c>
      <c r="BT128" s="32">
        <v>6.3E-2</v>
      </c>
      <c r="BU128" s="32">
        <v>2.2000000000000002</v>
      </c>
      <c r="BV128" s="32">
        <v>1</v>
      </c>
      <c r="BW128" s="32">
        <v>11</v>
      </c>
      <c r="BX128" s="32"/>
      <c r="BY128" s="32">
        <v>7.8E-2</v>
      </c>
      <c r="BZ128" s="32">
        <v>0.83</v>
      </c>
      <c r="CA128" s="32">
        <v>1.9E-2</v>
      </c>
      <c r="CB128" s="32">
        <v>0.14000000000000001</v>
      </c>
      <c r="CC128" s="32">
        <v>2.5999999999999999E-2</v>
      </c>
      <c r="CD128" s="32">
        <v>0.16</v>
      </c>
      <c r="CE128" s="32">
        <v>7.0999999999999994E-2</v>
      </c>
      <c r="CF128" s="32">
        <v>0.32</v>
      </c>
      <c r="CG128" s="32">
        <v>7.0000000000000007E-2</v>
      </c>
      <c r="CH128" s="32">
        <v>0.21</v>
      </c>
      <c r="CI128" s="32">
        <v>4.2999999999999997E-2</v>
      </c>
      <c r="CJ128" s="32">
        <v>0.15</v>
      </c>
      <c r="CK128" s="32">
        <v>3.5999999999999997E-2</v>
      </c>
      <c r="CL128" s="32">
        <v>8.6999999999999994E-2</v>
      </c>
      <c r="CM128" s="32">
        <v>2.1999999999999999E-2</v>
      </c>
      <c r="CN128" s="32">
        <v>4.8000000000000001E-2</v>
      </c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22">
        <v>0.51449999999999996</v>
      </c>
      <c r="DJ128" s="22">
        <v>0.91600000000000004</v>
      </c>
      <c r="DK128" s="22"/>
      <c r="DL128" s="22">
        <v>1.7803692905733723</v>
      </c>
      <c r="DM128" s="22"/>
      <c r="DN128" s="22">
        <v>6.1043977219200958</v>
      </c>
      <c r="DO128" s="22">
        <v>3.9858718766613506</v>
      </c>
      <c r="DP128" s="22"/>
      <c r="DQ128" s="21"/>
      <c r="DR128" s="21"/>
      <c r="DS128" s="21"/>
      <c r="DT128" s="21"/>
      <c r="DU128" s="21"/>
      <c r="DV128" s="24"/>
      <c r="DW128" s="23"/>
      <c r="DX128" s="23"/>
      <c r="DY128" s="23"/>
      <c r="DZ128" s="23"/>
      <c r="EA128" s="23"/>
      <c r="EB128" s="23"/>
      <c r="EC128" s="23"/>
      <c r="ED128" s="23"/>
      <c r="EE128" s="23"/>
      <c r="EF128" s="21">
        <v>1.99</v>
      </c>
      <c r="EG128" s="21">
        <v>1.1299999999999999</v>
      </c>
      <c r="EH128" s="21">
        <v>0.98</v>
      </c>
      <c r="EI128" s="21">
        <v>1.1599999999999999</v>
      </c>
      <c r="EJ128" s="21">
        <v>1.39</v>
      </c>
      <c r="EK128" s="21">
        <v>0.19</v>
      </c>
      <c r="EL128" s="22">
        <v>6.84</v>
      </c>
      <c r="EM128" s="22">
        <v>2.7399999999999998</v>
      </c>
      <c r="EN128" s="21">
        <v>0.68</v>
      </c>
      <c r="EO128" s="21">
        <v>0.79</v>
      </c>
      <c r="EP128" s="21">
        <v>0.28999999999999998</v>
      </c>
      <c r="EQ128" s="22">
        <v>1.7600000000000002</v>
      </c>
      <c r="ER128" s="21">
        <v>0.45</v>
      </c>
      <c r="ES128" s="21">
        <v>0.33</v>
      </c>
      <c r="ET128" s="21">
        <v>0.27</v>
      </c>
      <c r="EU128" s="22">
        <v>1.05</v>
      </c>
      <c r="EV128" s="21">
        <v>0.14000000000000001</v>
      </c>
      <c r="EW128" s="21">
        <v>0.23</v>
      </c>
      <c r="EX128" s="22">
        <v>0.37</v>
      </c>
      <c r="EY128" s="22">
        <v>3.1800000000000006</v>
      </c>
      <c r="EZ128" s="22">
        <v>0.64204545454545436</v>
      </c>
      <c r="FA128" s="22">
        <v>1.1617647058823528</v>
      </c>
      <c r="FB128" s="22">
        <v>0.73333333333333339</v>
      </c>
      <c r="FC128" s="22">
        <v>11.301784324967571</v>
      </c>
      <c r="FD128" s="25">
        <v>3.3667228889716974E-2</v>
      </c>
      <c r="FE128" s="25">
        <v>1.8118107113341664E-2</v>
      </c>
      <c r="FF128" s="53">
        <v>0</v>
      </c>
      <c r="FG128" s="25">
        <v>2.6636321651703793E-2</v>
      </c>
      <c r="FH128" s="25">
        <v>6.1520438332615376E-2</v>
      </c>
      <c r="FI128" s="25">
        <v>6.8416135816051368E-2</v>
      </c>
      <c r="FJ128" s="25">
        <v>1.5684331530952486E-2</v>
      </c>
      <c r="FK128" s="25">
        <v>5.7328935940722886E-2</v>
      </c>
      <c r="FL128" s="25">
        <v>0.28137149927510452</v>
      </c>
      <c r="FM128" s="69" t="s">
        <v>175</v>
      </c>
      <c r="FN128" s="70" t="s">
        <v>402</v>
      </c>
      <c r="FO128" s="70" t="s">
        <v>402</v>
      </c>
      <c r="FP128" s="70" t="s">
        <v>403</v>
      </c>
      <c r="FQ128" s="70" t="s">
        <v>427</v>
      </c>
      <c r="FR128" s="70" t="s">
        <v>406</v>
      </c>
      <c r="FS128" s="45"/>
    </row>
    <row r="129" spans="1:175" s="45" customFormat="1" ht="12.75" customHeight="1" x14ac:dyDescent="0.25">
      <c r="A129" s="7" t="s">
        <v>176</v>
      </c>
      <c r="B129" s="28" t="s">
        <v>6</v>
      </c>
      <c r="C129" s="28" t="s">
        <v>85</v>
      </c>
      <c r="D129" s="28">
        <v>2008</v>
      </c>
      <c r="E129" s="28" t="s">
        <v>284</v>
      </c>
      <c r="F129" s="28" t="s">
        <v>21</v>
      </c>
      <c r="G129" s="18">
        <v>71.48</v>
      </c>
      <c r="H129" s="18">
        <v>170.55</v>
      </c>
      <c r="I129" s="19">
        <v>1</v>
      </c>
      <c r="J129" s="19">
        <v>49</v>
      </c>
      <c r="K129" s="16">
        <v>150.95121584</v>
      </c>
      <c r="L129" s="17">
        <v>1431.13868</v>
      </c>
      <c r="M129" s="17">
        <v>416.91913099999999</v>
      </c>
      <c r="N129" s="18">
        <v>1.3599999999999999</v>
      </c>
      <c r="O129" s="18">
        <v>0.21999999999999997</v>
      </c>
      <c r="P129" s="18">
        <v>6.1818181818181817</v>
      </c>
      <c r="Q129" s="18">
        <v>37.2224</v>
      </c>
      <c r="R129" s="19">
        <v>-23.9</v>
      </c>
      <c r="S129" s="31">
        <v>-425.04795838164841</v>
      </c>
      <c r="T129" s="21" t="s">
        <v>111</v>
      </c>
      <c r="U129" s="18">
        <v>197.5</v>
      </c>
      <c r="V129" s="18">
        <v>148.30000000000001</v>
      </c>
      <c r="W129" s="18">
        <v>962</v>
      </c>
      <c r="X129" s="18">
        <v>61</v>
      </c>
      <c r="Y129" s="18">
        <v>50</v>
      </c>
      <c r="Z129" s="18">
        <v>12</v>
      </c>
      <c r="AA129" s="18">
        <v>26.4</v>
      </c>
      <c r="AB129" s="18">
        <v>0.8</v>
      </c>
      <c r="AC129" s="18">
        <v>26.3</v>
      </c>
      <c r="AD129" s="18">
        <v>0.7</v>
      </c>
      <c r="AE129" s="18">
        <v>21</v>
      </c>
      <c r="AF129" s="18">
        <v>2.6</v>
      </c>
      <c r="AG129" s="18">
        <v>0.24044861905470399</v>
      </c>
      <c r="AH129" s="18">
        <v>24.044861905470398</v>
      </c>
      <c r="AI129" s="18">
        <v>0.14868182823235501</v>
      </c>
      <c r="AJ129" s="18">
        <v>0.35867421054084803</v>
      </c>
      <c r="AK129" s="18">
        <v>35.867421054084801</v>
      </c>
      <c r="AL129" s="18">
        <v>7.2877379131919703E-2</v>
      </c>
      <c r="AM129" s="18">
        <v>0.40087717040444598</v>
      </c>
      <c r="AN129" s="18">
        <v>40.087717040444595</v>
      </c>
      <c r="AO129" s="18">
        <v>0.10551145749259699</v>
      </c>
      <c r="AP129" s="18">
        <v>0.59866557043566027</v>
      </c>
      <c r="AQ129" s="18">
        <v>0.40133442956433973</v>
      </c>
      <c r="AR129" s="18">
        <v>3.270101219143974</v>
      </c>
      <c r="AS129" s="18">
        <v>4.8779692633555323</v>
      </c>
      <c r="AT129" s="18">
        <v>8.1480704824995058</v>
      </c>
      <c r="AU129" s="18">
        <v>59.912282959555206</v>
      </c>
      <c r="AV129" s="32"/>
      <c r="AW129" s="25">
        <v>9.8999999999999999E-4</v>
      </c>
      <c r="AX129" s="25">
        <v>1.1000000000000001E-3</v>
      </c>
      <c r="AY129" s="25">
        <v>6.7999999999999996E-3</v>
      </c>
      <c r="AZ129" s="25">
        <v>7.6E-3</v>
      </c>
      <c r="BA129" s="25">
        <v>1.0999999999999999E-2</v>
      </c>
      <c r="BB129" s="25">
        <v>8.4000000000000012E-3</v>
      </c>
      <c r="BC129" s="25">
        <v>1.2E-2</v>
      </c>
      <c r="BD129" s="25">
        <v>2.5000000000000001E-2</v>
      </c>
      <c r="BE129" s="25">
        <v>2.3E-2</v>
      </c>
      <c r="BF129" s="25">
        <v>5.8000000000000003E-2</v>
      </c>
      <c r="BG129" s="25">
        <v>0.03</v>
      </c>
      <c r="BH129" s="25">
        <v>9.0999999999999998E-2</v>
      </c>
      <c r="BI129" s="25">
        <v>0.03</v>
      </c>
      <c r="BJ129" s="25">
        <v>0.12</v>
      </c>
      <c r="BK129" s="25">
        <v>2.1999999999999999E-2</v>
      </c>
      <c r="BL129" s="25">
        <v>0.11</v>
      </c>
      <c r="BM129" s="25">
        <v>1.4E-2</v>
      </c>
      <c r="BN129" s="25">
        <v>0.13</v>
      </c>
      <c r="BO129" s="25">
        <v>6.1999999999999998E-3</v>
      </c>
      <c r="BP129" s="25">
        <v>4.3999999999999997E-2</v>
      </c>
      <c r="BQ129" s="32"/>
      <c r="BR129" s="32"/>
      <c r="BS129" s="25">
        <v>3.1E-2</v>
      </c>
      <c r="BT129" s="25">
        <v>8.8000000000000005E-3</v>
      </c>
      <c r="BU129" s="25">
        <v>0.45</v>
      </c>
      <c r="BV129" s="25">
        <v>0.15</v>
      </c>
      <c r="BW129" s="25">
        <v>0</v>
      </c>
      <c r="BX129" s="25"/>
      <c r="BY129" s="25">
        <v>2.9000000000000001E-2</v>
      </c>
      <c r="BZ129" s="25">
        <v>0.22</v>
      </c>
      <c r="CA129" s="25">
        <v>1.2E-2</v>
      </c>
      <c r="CB129" s="25">
        <v>3.7999999999999999E-2</v>
      </c>
      <c r="CC129" s="25">
        <v>1.9E-2</v>
      </c>
      <c r="CD129" s="25">
        <v>0.13</v>
      </c>
      <c r="CE129" s="25">
        <v>9.4E-2</v>
      </c>
      <c r="CF129" s="25">
        <v>0.46</v>
      </c>
      <c r="CG129" s="25">
        <v>0.13</v>
      </c>
      <c r="CH129" s="25">
        <v>0.46</v>
      </c>
      <c r="CI129" s="25">
        <v>0.09</v>
      </c>
      <c r="CJ129" s="25">
        <v>0.35</v>
      </c>
      <c r="CK129" s="25">
        <v>5.8000000000000003E-2</v>
      </c>
      <c r="CL129" s="25">
        <v>0.16</v>
      </c>
      <c r="CM129" s="25">
        <v>0.03</v>
      </c>
      <c r="CN129" s="25">
        <v>7.1999999999999995E-2</v>
      </c>
      <c r="CO129" s="21">
        <v>3.056780369645512E-2</v>
      </c>
      <c r="CP129" s="21">
        <v>2.0493188575978816E-2</v>
      </c>
      <c r="CQ129" s="21">
        <v>5.9367666053663601E-2</v>
      </c>
      <c r="CR129" s="21">
        <v>8.2371088242173575E-3</v>
      </c>
      <c r="CS129" s="21" t="s">
        <v>431</v>
      </c>
      <c r="CT129" s="21">
        <v>7.796863362174675E-3</v>
      </c>
      <c r="CU129" s="21">
        <v>4.7296112268250604E-2</v>
      </c>
      <c r="CV129" s="21">
        <v>2.9126574610562159E-2</v>
      </c>
      <c r="CW129" s="21">
        <v>0.15362959557044356</v>
      </c>
      <c r="CX129" s="21">
        <v>5.362967128978232E-2</v>
      </c>
      <c r="CY129" s="21">
        <v>0.14147263529331011</v>
      </c>
      <c r="CZ129" s="21">
        <v>5.1734616830479405E-2</v>
      </c>
      <c r="DA129" s="21">
        <v>0.30956589407744339</v>
      </c>
      <c r="DB129" s="21">
        <v>4.2777327987143704E-2</v>
      </c>
      <c r="DC129" s="21">
        <v>0.27437034061117094</v>
      </c>
      <c r="DD129" s="21">
        <v>1.9857012686631766E-2</v>
      </c>
      <c r="DE129" s="21">
        <v>7.5985131083657259E-2</v>
      </c>
      <c r="DF129" s="21">
        <v>6.0985283254865524E-3</v>
      </c>
      <c r="DG129" s="21">
        <v>1.7308445725705206E-2</v>
      </c>
      <c r="DH129" s="21" t="s">
        <v>432</v>
      </c>
      <c r="DI129" s="21">
        <v>0.56720000000000004</v>
      </c>
      <c r="DJ129" s="21">
        <v>1.7080000000000002</v>
      </c>
      <c r="DK129" s="21">
        <v>0.93916993262102832</v>
      </c>
      <c r="DL129" s="21">
        <v>3.0112834978843441</v>
      </c>
      <c r="DM129" s="21">
        <v>1.6558003043389073</v>
      </c>
      <c r="DN129" s="21">
        <v>5.8496999528381153</v>
      </c>
      <c r="DO129" s="21">
        <v>4.2434715821812592</v>
      </c>
      <c r="DP129" s="21">
        <v>5.7493028105337105</v>
      </c>
      <c r="DQ129" s="21">
        <v>0.16880582450820067</v>
      </c>
      <c r="DR129" s="21">
        <v>3.2743260296081864E-2</v>
      </c>
      <c r="DS129" s="21">
        <v>9.9240758212646163E-3</v>
      </c>
      <c r="DT129" s="21">
        <v>0.10598357136106926</v>
      </c>
      <c r="DU129" s="21">
        <v>5.8505416074629099E-2</v>
      </c>
      <c r="DV129" s="24">
        <v>0.28471347169053451</v>
      </c>
      <c r="DW129" s="24">
        <v>9.1248676370710963E-2</v>
      </c>
      <c r="DX129" s="24">
        <v>0.1939699675143092</v>
      </c>
      <c r="DY129" s="24">
        <v>5.8953011976458081</v>
      </c>
      <c r="DZ129" s="24">
        <v>0.55202344404219406</v>
      </c>
      <c r="EA129" s="24">
        <v>0.5047588963875218</v>
      </c>
      <c r="EB129" s="24">
        <v>0.29761252557863305</v>
      </c>
      <c r="EC129" s="24">
        <v>1.7496607583329719E-2</v>
      </c>
      <c r="ED129" s="24">
        <v>0.18685396925435341</v>
      </c>
      <c r="EE129" s="24">
        <v>0.50196310241631614</v>
      </c>
      <c r="EF129" s="21">
        <v>2.25</v>
      </c>
      <c r="EG129" s="21">
        <v>0.63</v>
      </c>
      <c r="EH129" s="21">
        <v>0.74</v>
      </c>
      <c r="EI129" s="21">
        <v>1.84</v>
      </c>
      <c r="EJ129" s="21">
        <v>0.57999999999999996</v>
      </c>
      <c r="EK129" s="21">
        <v>0.1</v>
      </c>
      <c r="EL129" s="21">
        <v>6.14</v>
      </c>
      <c r="EM129" s="21">
        <v>2.52</v>
      </c>
      <c r="EN129" s="21">
        <v>0.4</v>
      </c>
      <c r="EO129" s="21">
        <v>0.32</v>
      </c>
      <c r="EP129" s="21">
        <v>0.1</v>
      </c>
      <c r="EQ129" s="21">
        <v>0.82</v>
      </c>
      <c r="ER129" s="21">
        <v>0.31</v>
      </c>
      <c r="ES129" s="21">
        <v>0.2</v>
      </c>
      <c r="ET129" s="21">
        <v>0.13</v>
      </c>
      <c r="EU129" s="21">
        <v>0.64</v>
      </c>
      <c r="EV129" s="21">
        <v>0.09</v>
      </c>
      <c r="EW129" s="21">
        <v>0.12</v>
      </c>
      <c r="EX129" s="21">
        <v>0.21</v>
      </c>
      <c r="EY129" s="21">
        <v>1.67</v>
      </c>
      <c r="EZ129" s="21">
        <v>0.76829268292682928</v>
      </c>
      <c r="FA129" s="21">
        <v>0.79999999999999993</v>
      </c>
      <c r="FB129" s="21">
        <v>0.64516129032258074</v>
      </c>
      <c r="FC129" s="21">
        <v>3.8009973013059595</v>
      </c>
      <c r="FD129" s="25">
        <v>4.7486390388753887E-2</v>
      </c>
      <c r="FE129" s="25">
        <v>3.3407519336402486E-2</v>
      </c>
      <c r="FF129" s="25">
        <v>3.7528371049108888E-3</v>
      </c>
      <c r="FG129" s="25">
        <v>4.0554167613804988E-2</v>
      </c>
      <c r="FH129" s="25">
        <v>0.11119577658373758</v>
      </c>
      <c r="FI129" s="25">
        <v>9.5782412914657902E-2</v>
      </c>
      <c r="FJ129" s="25">
        <v>1.7041095536125664E-2</v>
      </c>
      <c r="FK129" s="25">
        <v>9.0138176131664499E-2</v>
      </c>
      <c r="FL129" s="25">
        <v>0.43935837561005786</v>
      </c>
      <c r="FM129" s="69" t="s">
        <v>176</v>
      </c>
      <c r="FN129" s="70" t="s">
        <v>402</v>
      </c>
      <c r="FO129" s="70" t="s">
        <v>402</v>
      </c>
      <c r="FP129" s="70" t="s">
        <v>402</v>
      </c>
      <c r="FQ129" s="70" t="s">
        <v>427</v>
      </c>
      <c r="FR129" s="70" t="s">
        <v>410</v>
      </c>
    </row>
    <row r="130" spans="1:175" ht="12.75" customHeight="1" x14ac:dyDescent="0.25">
      <c r="A130" s="7" t="s">
        <v>177</v>
      </c>
      <c r="B130" s="28" t="s">
        <v>6</v>
      </c>
      <c r="C130" s="28" t="s">
        <v>85</v>
      </c>
      <c r="D130" s="28">
        <v>2008</v>
      </c>
      <c r="E130" s="28" t="s">
        <v>284</v>
      </c>
      <c r="F130" s="28" t="s">
        <v>20</v>
      </c>
      <c r="G130" s="18">
        <v>71.97</v>
      </c>
      <c r="H130" s="18">
        <v>171.79</v>
      </c>
      <c r="I130" s="15">
        <v>1</v>
      </c>
      <c r="J130" s="19">
        <v>43</v>
      </c>
      <c r="K130" s="16">
        <v>211.38790851300001</v>
      </c>
      <c r="L130" s="17">
        <v>1450.905297</v>
      </c>
      <c r="M130" s="17">
        <v>481.64175799999998</v>
      </c>
      <c r="N130" s="18">
        <v>1.3199999999999998</v>
      </c>
      <c r="O130" s="18">
        <v>0.217</v>
      </c>
      <c r="P130" s="14">
        <v>6.0829493087557598</v>
      </c>
      <c r="Q130" s="18">
        <v>30</v>
      </c>
      <c r="R130" s="19">
        <v>-23.9</v>
      </c>
      <c r="S130" s="31">
        <v>-373.27935627850729</v>
      </c>
      <c r="T130" s="21" t="s">
        <v>97</v>
      </c>
      <c r="U130" s="18">
        <v>197.5</v>
      </c>
      <c r="V130" s="18">
        <v>148.30000000000001</v>
      </c>
      <c r="W130" s="18">
        <v>962</v>
      </c>
      <c r="X130" s="18">
        <v>61</v>
      </c>
      <c r="Y130" s="18">
        <v>50</v>
      </c>
      <c r="Z130" s="18">
        <v>12</v>
      </c>
      <c r="AA130" s="18">
        <v>26.4</v>
      </c>
      <c r="AB130" s="18">
        <v>0.8</v>
      </c>
      <c r="AC130" s="18">
        <v>26.3</v>
      </c>
      <c r="AD130" s="18">
        <v>0.7</v>
      </c>
      <c r="AE130" s="18">
        <v>21</v>
      </c>
      <c r="AF130" s="18">
        <v>2.6</v>
      </c>
      <c r="AG130" s="18">
        <v>0.28394849885496198</v>
      </c>
      <c r="AH130" s="18">
        <v>28.3948498854962</v>
      </c>
      <c r="AI130" s="18">
        <v>0.16491934716123299</v>
      </c>
      <c r="AJ130" s="18">
        <v>0.29394570916908103</v>
      </c>
      <c r="AK130" s="18">
        <v>29.394570916908101</v>
      </c>
      <c r="AL130" s="18">
        <v>7.6654006665253502E-2</v>
      </c>
      <c r="AM130" s="18">
        <v>0.42210579197595799</v>
      </c>
      <c r="AN130" s="18">
        <v>42.210579197595798</v>
      </c>
      <c r="AO130" s="18">
        <v>0.11905096557346399</v>
      </c>
      <c r="AP130" s="14">
        <v>0.50864968897015062</v>
      </c>
      <c r="AQ130" s="14">
        <v>0.49135031102984938</v>
      </c>
      <c r="AR130" s="14">
        <v>3.7481201848854981</v>
      </c>
      <c r="AS130" s="14">
        <v>3.8800833610318692</v>
      </c>
      <c r="AT130" s="14">
        <v>7.6282035459173674</v>
      </c>
      <c r="AU130" s="14">
        <v>57.789420802404301</v>
      </c>
      <c r="AV130" s="32"/>
      <c r="AW130" s="32">
        <v>3.3E-4</v>
      </c>
      <c r="AX130" s="32">
        <v>1E-3</v>
      </c>
      <c r="AY130" s="32">
        <v>5.0000000000000001E-3</v>
      </c>
      <c r="AZ130" s="32">
        <v>7.3000000000000001E-3</v>
      </c>
      <c r="BA130" s="32">
        <v>4.9000000000000007E-3</v>
      </c>
      <c r="BB130" s="32">
        <v>6.4999999999999997E-3</v>
      </c>
      <c r="BC130" s="32">
        <v>1.7999999999999999E-2</v>
      </c>
      <c r="BD130" s="32">
        <v>5.6000000000000001E-2</v>
      </c>
      <c r="BE130" s="32">
        <v>4.8000000000000001E-2</v>
      </c>
      <c r="BF130" s="32">
        <v>9.1999999999999998E-2</v>
      </c>
      <c r="BG130" s="32">
        <v>0.03</v>
      </c>
      <c r="BH130" s="32">
        <v>7.6999999999999999E-2</v>
      </c>
      <c r="BI130" s="32">
        <v>0.02</v>
      </c>
      <c r="BJ130" s="32">
        <v>0.09</v>
      </c>
      <c r="BK130" s="32">
        <v>1.4E-2</v>
      </c>
      <c r="BL130" s="32">
        <v>8.1000000000000003E-2</v>
      </c>
      <c r="BM130" s="32">
        <v>8.199999999999999E-3</v>
      </c>
      <c r="BN130" s="32">
        <v>9.0999999999999998E-2</v>
      </c>
      <c r="BO130" s="32">
        <v>3.7000000000000002E-3</v>
      </c>
      <c r="BP130" s="32">
        <v>3.5000000000000003E-2</v>
      </c>
      <c r="BQ130" s="32"/>
      <c r="BR130" s="32"/>
      <c r="BS130" s="32">
        <v>7.0000000000000007E-2</v>
      </c>
      <c r="BT130" s="32">
        <v>1.6E-2</v>
      </c>
      <c r="BU130" s="32">
        <v>0.67</v>
      </c>
      <c r="BV130" s="32">
        <v>0.23</v>
      </c>
      <c r="BW130" s="32">
        <v>0</v>
      </c>
      <c r="BX130" s="32"/>
      <c r="BY130" s="32">
        <v>3.6999999999999998E-2</v>
      </c>
      <c r="BZ130" s="32">
        <v>0.18</v>
      </c>
      <c r="CA130" s="32">
        <v>1.2E-2</v>
      </c>
      <c r="CB130" s="32">
        <v>3.9E-2</v>
      </c>
      <c r="CC130" s="32">
        <v>0.02</v>
      </c>
      <c r="CD130" s="32">
        <v>0.12</v>
      </c>
      <c r="CE130" s="32">
        <v>7.4999999999999997E-2</v>
      </c>
      <c r="CF130" s="32">
        <v>0.37</v>
      </c>
      <c r="CG130" s="32">
        <v>0.11</v>
      </c>
      <c r="CH130" s="32">
        <v>0.39</v>
      </c>
      <c r="CI130" s="32">
        <v>8.7999999999999995E-2</v>
      </c>
      <c r="CJ130" s="32">
        <v>0.37</v>
      </c>
      <c r="CK130" s="32">
        <v>6.3E-2</v>
      </c>
      <c r="CL130" s="32">
        <v>0.19</v>
      </c>
      <c r="CM130" s="32">
        <v>3.2000000000000001E-2</v>
      </c>
      <c r="CN130" s="32">
        <v>8.2000000000000003E-2</v>
      </c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32"/>
      <c r="DI130" s="22">
        <v>0.41989999999999994</v>
      </c>
      <c r="DJ130" s="22">
        <v>1.5809999999999997</v>
      </c>
      <c r="DL130" s="22">
        <v>3.7651821862348176</v>
      </c>
      <c r="DN130" s="22">
        <v>6.5378421900161028</v>
      </c>
      <c r="DO130" s="22">
        <v>4.2168454412481706</v>
      </c>
      <c r="DQ130" s="21"/>
      <c r="DR130" s="21"/>
      <c r="DS130" s="21"/>
      <c r="DT130" s="21"/>
      <c r="DU130" s="21"/>
      <c r="DV130" s="24"/>
      <c r="EF130" s="21">
        <v>2.5099999999999998</v>
      </c>
      <c r="EG130" s="21">
        <v>0.93</v>
      </c>
      <c r="EH130" s="21">
        <v>0.85</v>
      </c>
      <c r="EI130" s="21">
        <v>1.36</v>
      </c>
      <c r="EJ130" s="21">
        <v>1.41</v>
      </c>
      <c r="EK130" s="21">
        <v>0.14000000000000001</v>
      </c>
      <c r="EL130" s="22">
        <v>7.2</v>
      </c>
      <c r="EM130" s="22">
        <v>2.91</v>
      </c>
      <c r="EN130" s="21">
        <v>0.48</v>
      </c>
      <c r="EO130" s="21">
        <v>0.51</v>
      </c>
      <c r="EP130" s="21">
        <v>0.17</v>
      </c>
      <c r="EQ130" s="22">
        <v>1.1599999999999999</v>
      </c>
      <c r="ER130" s="21">
        <v>0.28999999999999998</v>
      </c>
      <c r="ES130" s="21">
        <v>0.21</v>
      </c>
      <c r="ET130" s="21">
        <v>0.18</v>
      </c>
      <c r="EU130" s="22">
        <v>0.67999999999999994</v>
      </c>
      <c r="EV130" s="21">
        <v>0.11</v>
      </c>
      <c r="EW130" s="21">
        <v>0.17</v>
      </c>
      <c r="EX130" s="22">
        <v>0.28000000000000003</v>
      </c>
      <c r="EY130" s="22">
        <v>2.12</v>
      </c>
      <c r="EZ130" s="22">
        <v>0.80172413793103459</v>
      </c>
      <c r="FA130" s="22">
        <v>1.0625</v>
      </c>
      <c r="FB130" s="22">
        <v>0.72413793103448276</v>
      </c>
      <c r="FC130" s="22">
        <v>12.420130348125921</v>
      </c>
      <c r="FD130" s="25">
        <v>2.619425069666538E-2</v>
      </c>
      <c r="FE130" s="25">
        <v>1.6778016786099394E-2</v>
      </c>
      <c r="FF130" s="53">
        <v>0</v>
      </c>
      <c r="FG130" s="25">
        <v>1.3353931727711764E-2</v>
      </c>
      <c r="FH130" s="25">
        <v>2.7735088972939817E-2</v>
      </c>
      <c r="FI130" s="25">
        <v>3.9034569665619002E-2</v>
      </c>
      <c r="FJ130" s="25">
        <v>8.0465998872109364E-3</v>
      </c>
      <c r="FK130" s="25">
        <v>3.9548182424377146E-2</v>
      </c>
      <c r="FL130" s="25">
        <v>0.17069064016062341</v>
      </c>
      <c r="FM130" s="69" t="s">
        <v>177</v>
      </c>
      <c r="FN130" s="70" t="s">
        <v>402</v>
      </c>
      <c r="FO130" s="70" t="s">
        <v>402</v>
      </c>
      <c r="FP130" s="70" t="s">
        <v>403</v>
      </c>
      <c r="FQ130" s="70" t="s">
        <v>427</v>
      </c>
      <c r="FR130" s="70" t="s">
        <v>406</v>
      </c>
      <c r="FS130" s="45"/>
    </row>
    <row r="131" spans="1:175" ht="12.75" customHeight="1" x14ac:dyDescent="0.25">
      <c r="A131" s="7" t="s">
        <v>178</v>
      </c>
      <c r="B131" s="28" t="s">
        <v>6</v>
      </c>
      <c r="C131" s="13" t="s">
        <v>85</v>
      </c>
      <c r="D131" s="28">
        <v>2008</v>
      </c>
      <c r="E131" s="13" t="s">
        <v>284</v>
      </c>
      <c r="F131" s="28"/>
      <c r="G131" s="18">
        <v>75.301299999999998</v>
      </c>
      <c r="H131" s="18">
        <v>174.39570000000001</v>
      </c>
      <c r="I131" s="15">
        <v>1</v>
      </c>
      <c r="J131" s="15">
        <v>200</v>
      </c>
      <c r="K131" s="16">
        <v>593.20242230899999</v>
      </c>
      <c r="L131" s="17">
        <v>1432.818041</v>
      </c>
      <c r="M131" s="17">
        <v>785.64819</v>
      </c>
      <c r="N131" s="14">
        <v>0.89</v>
      </c>
      <c r="O131" s="14">
        <v>0.16899999999999998</v>
      </c>
      <c r="P131" s="14">
        <v>5.2662721893491131</v>
      </c>
      <c r="Q131" s="35">
        <v>38.906100000000002</v>
      </c>
      <c r="R131" s="19">
        <v>-21.2</v>
      </c>
      <c r="S131" s="20">
        <v>-391.48426406955815</v>
      </c>
      <c r="T131" s="22" t="s">
        <v>129</v>
      </c>
      <c r="U131" s="18">
        <v>197.5</v>
      </c>
      <c r="V131" s="18">
        <v>148.30000000000001</v>
      </c>
      <c r="W131" s="18">
        <v>962</v>
      </c>
      <c r="X131" s="18">
        <v>61</v>
      </c>
      <c r="Y131" s="18">
        <v>50</v>
      </c>
      <c r="Z131" s="18">
        <v>12</v>
      </c>
      <c r="AA131" s="18">
        <v>26.4</v>
      </c>
      <c r="AB131" s="18">
        <v>0.8</v>
      </c>
      <c r="AC131" s="18">
        <v>26.3</v>
      </c>
      <c r="AD131" s="18">
        <v>0.7</v>
      </c>
      <c r="AE131" s="18">
        <v>21</v>
      </c>
      <c r="AF131" s="18">
        <v>2.6</v>
      </c>
      <c r="AG131" s="18">
        <v>9.97565192357244E-2</v>
      </c>
      <c r="AH131" s="18">
        <v>9.9756519235724408</v>
      </c>
      <c r="AI131" s="18">
        <v>8.0967689264446099E-2</v>
      </c>
      <c r="AJ131" s="18">
        <v>0.34907815644338702</v>
      </c>
      <c r="AK131" s="18">
        <v>34.907815644338704</v>
      </c>
      <c r="AL131" s="18">
        <v>4.2240123235436397E-2</v>
      </c>
      <c r="AM131" s="18">
        <v>0.55116532432088905</v>
      </c>
      <c r="AN131" s="18">
        <v>55.116532432088903</v>
      </c>
      <c r="AO131" s="18">
        <v>6.0737212031999097E-2</v>
      </c>
      <c r="AP131" s="14">
        <v>0.77774328802740722</v>
      </c>
      <c r="AQ131" s="14">
        <v>0.22225671197259278</v>
      </c>
      <c r="AR131" s="14">
        <v>0.88783302119794716</v>
      </c>
      <c r="AS131" s="14">
        <v>3.1067955923461446</v>
      </c>
      <c r="AT131" s="14">
        <v>3.9946286135440916</v>
      </c>
      <c r="AU131" s="14">
        <v>44.88346756791114</v>
      </c>
      <c r="AV131" s="21"/>
      <c r="AW131" s="21"/>
      <c r="AX131" s="21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Q131" s="24"/>
      <c r="DR131" s="24"/>
      <c r="DS131" s="24"/>
      <c r="DT131" s="24"/>
      <c r="DU131" s="24"/>
      <c r="DV131" s="24"/>
      <c r="EF131" s="22">
        <v>0.77</v>
      </c>
      <c r="EG131" s="22">
        <v>0.15</v>
      </c>
      <c r="EH131" s="22">
        <v>0.49</v>
      </c>
      <c r="EI131" s="22">
        <v>0.52</v>
      </c>
      <c r="EJ131" s="22">
        <v>0.4</v>
      </c>
      <c r="EK131" s="22">
        <v>0.02</v>
      </c>
      <c r="EL131" s="22">
        <v>2.35</v>
      </c>
      <c r="EM131" s="22">
        <v>0.94000000000000006</v>
      </c>
      <c r="EN131" s="22">
        <v>0.02</v>
      </c>
      <c r="EO131" s="22">
        <v>0.02</v>
      </c>
      <c r="EP131" s="22">
        <v>0.01</v>
      </c>
      <c r="EQ131" s="22">
        <v>0.05</v>
      </c>
      <c r="ER131" s="22">
        <v>0.01</v>
      </c>
      <c r="ES131" s="22">
        <v>0.01</v>
      </c>
      <c r="ET131" s="21">
        <v>0</v>
      </c>
      <c r="EU131" s="22">
        <v>0.02</v>
      </c>
      <c r="EV131" s="22">
        <v>0.01</v>
      </c>
      <c r="EW131" s="22">
        <v>0.03</v>
      </c>
      <c r="EX131" s="22">
        <v>0.04</v>
      </c>
      <c r="EY131" s="22">
        <v>0.11000000000000001</v>
      </c>
      <c r="EZ131" s="22">
        <v>2.9999999999999996</v>
      </c>
      <c r="FA131" s="22">
        <v>1</v>
      </c>
      <c r="FB131" s="22">
        <v>1</v>
      </c>
      <c r="FC131" s="22">
        <v>1.0650769511916269</v>
      </c>
      <c r="FD131" s="25">
        <v>6.448401721635604E-3</v>
      </c>
      <c r="FE131" s="25">
        <v>0</v>
      </c>
      <c r="FF131" s="53">
        <v>0</v>
      </c>
      <c r="FG131" s="25">
        <v>5.0115839456843095E-3</v>
      </c>
      <c r="FH131" s="25">
        <v>7.3357207990404794E-2</v>
      </c>
      <c r="FI131" s="25">
        <v>9.4890619422863306E-3</v>
      </c>
      <c r="FJ131" s="25">
        <v>2.4079490419486129E-3</v>
      </c>
      <c r="FK131" s="25">
        <v>6.5647179531918764E-3</v>
      </c>
      <c r="FL131" s="25">
        <v>0.10327892259515152</v>
      </c>
      <c r="FM131" s="69" t="s">
        <v>178</v>
      </c>
      <c r="FN131" s="70" t="s">
        <v>402</v>
      </c>
      <c r="FO131" s="70" t="s">
        <v>402</v>
      </c>
      <c r="FP131" s="70" t="s">
        <v>402</v>
      </c>
      <c r="FQ131" s="70" t="s">
        <v>392</v>
      </c>
      <c r="FS131" s="45"/>
    </row>
    <row r="132" spans="1:175" s="44" customFormat="1" ht="12.75" customHeight="1" x14ac:dyDescent="0.25">
      <c r="A132" s="7" t="s">
        <v>179</v>
      </c>
      <c r="B132" s="28" t="s">
        <v>6</v>
      </c>
      <c r="C132" s="13" t="s">
        <v>85</v>
      </c>
      <c r="D132" s="28">
        <v>2008</v>
      </c>
      <c r="E132" s="13" t="s">
        <v>284</v>
      </c>
      <c r="F132" s="28"/>
      <c r="G132" s="18">
        <v>75.099299999999999</v>
      </c>
      <c r="H132" s="18">
        <v>172.18700000000001</v>
      </c>
      <c r="I132" s="15">
        <v>1</v>
      </c>
      <c r="J132" s="15">
        <v>142</v>
      </c>
      <c r="K132" s="16">
        <v>559.43697598999995</v>
      </c>
      <c r="L132" s="17">
        <v>1373.7934620000001</v>
      </c>
      <c r="M132" s="17">
        <v>728.45473000000004</v>
      </c>
      <c r="N132" s="14">
        <v>1.04</v>
      </c>
      <c r="O132" s="14">
        <v>0.189</v>
      </c>
      <c r="P132" s="14">
        <v>5.5026455026455032</v>
      </c>
      <c r="Q132" s="35">
        <v>37.315100000000001</v>
      </c>
      <c r="R132" s="19">
        <v>-21.5</v>
      </c>
      <c r="S132" s="20">
        <v>-446.76083975750799</v>
      </c>
      <c r="T132" s="22" t="s">
        <v>137</v>
      </c>
      <c r="U132" s="18">
        <v>197.5</v>
      </c>
      <c r="V132" s="18">
        <v>148.30000000000001</v>
      </c>
      <c r="W132" s="18">
        <v>962</v>
      </c>
      <c r="X132" s="18">
        <v>61</v>
      </c>
      <c r="Y132" s="18">
        <v>50</v>
      </c>
      <c r="Z132" s="18">
        <v>12</v>
      </c>
      <c r="AA132" s="18">
        <v>26.4</v>
      </c>
      <c r="AB132" s="18">
        <v>0.8</v>
      </c>
      <c r="AC132" s="18">
        <v>26.3</v>
      </c>
      <c r="AD132" s="18">
        <v>0.7</v>
      </c>
      <c r="AE132" s="18">
        <v>21</v>
      </c>
      <c r="AF132" s="18">
        <v>2.6</v>
      </c>
      <c r="AG132" s="18">
        <v>8.7712701899565204E-2</v>
      </c>
      <c r="AH132" s="18">
        <v>8.7712701899565211</v>
      </c>
      <c r="AI132" s="18">
        <v>7.2027593122528294E-2</v>
      </c>
      <c r="AJ132" s="18">
        <v>0.410045310965714</v>
      </c>
      <c r="AK132" s="18">
        <v>41.004531096571398</v>
      </c>
      <c r="AL132" s="18">
        <v>4.1629890634824099E-2</v>
      </c>
      <c r="AM132" s="18">
        <v>0.50224198713472101</v>
      </c>
      <c r="AN132" s="18">
        <v>50.224198713472099</v>
      </c>
      <c r="AO132" s="18">
        <v>5.5281569776469197E-2</v>
      </c>
      <c r="AP132" s="14">
        <v>0.82378445020973456</v>
      </c>
      <c r="AQ132" s="14">
        <v>0.17621554979026544</v>
      </c>
      <c r="AR132" s="14">
        <v>0.91221209975547812</v>
      </c>
      <c r="AS132" s="14">
        <v>4.2644712340434259</v>
      </c>
      <c r="AT132" s="14">
        <v>5.1766833337989038</v>
      </c>
      <c r="AU132" s="14">
        <v>49.775801286527916</v>
      </c>
      <c r="AV132" s="22"/>
      <c r="AW132" s="21"/>
      <c r="AX132" s="21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51">
        <v>0</v>
      </c>
      <c r="DI132" s="22"/>
      <c r="DJ132" s="22"/>
      <c r="DK132" s="22"/>
      <c r="DL132" s="22"/>
      <c r="DM132" s="22"/>
      <c r="DN132" s="22"/>
      <c r="DO132" s="22"/>
      <c r="DP132" s="22"/>
      <c r="DQ132" s="24"/>
      <c r="DR132" s="24"/>
      <c r="DS132" s="24"/>
      <c r="DT132" s="24"/>
      <c r="DU132" s="24"/>
      <c r="DV132" s="24"/>
      <c r="DW132" s="23"/>
      <c r="DX132" s="23"/>
      <c r="DY132" s="23"/>
      <c r="DZ132" s="23"/>
      <c r="EA132" s="23"/>
      <c r="EB132" s="23"/>
      <c r="EC132" s="23"/>
      <c r="ED132" s="23"/>
      <c r="EE132" s="23"/>
      <c r="EF132" s="22">
        <v>0.65</v>
      </c>
      <c r="EG132" s="22">
        <v>0.16</v>
      </c>
      <c r="EH132" s="22">
        <v>0.51</v>
      </c>
      <c r="EI132" s="22">
        <v>0.67</v>
      </c>
      <c r="EJ132" s="22">
        <v>0.55000000000000004</v>
      </c>
      <c r="EK132" s="22">
        <v>0.02</v>
      </c>
      <c r="EL132" s="22">
        <v>2.56</v>
      </c>
      <c r="EM132" s="22">
        <v>1.2400000000000002</v>
      </c>
      <c r="EN132" s="22">
        <v>0.02</v>
      </c>
      <c r="EO132" s="22">
        <v>0.02</v>
      </c>
      <c r="EP132" s="22">
        <v>0.01</v>
      </c>
      <c r="EQ132" s="22">
        <v>0.05</v>
      </c>
      <c r="ER132" s="22">
        <v>0.01</v>
      </c>
      <c r="ES132" s="22">
        <v>0.01</v>
      </c>
      <c r="ET132" s="21">
        <v>0</v>
      </c>
      <c r="EU132" s="22">
        <v>0.02</v>
      </c>
      <c r="EV132" s="22">
        <v>0.01</v>
      </c>
      <c r="EW132" s="22">
        <v>0.03</v>
      </c>
      <c r="EX132" s="22">
        <v>0.04</v>
      </c>
      <c r="EY132" s="22">
        <v>0.11000000000000001</v>
      </c>
      <c r="EZ132" s="22">
        <v>3.1999999999999997</v>
      </c>
      <c r="FA132" s="22">
        <v>1</v>
      </c>
      <c r="FB132" s="22">
        <v>1</v>
      </c>
      <c r="FC132" s="22">
        <v>0.72148447845469577</v>
      </c>
      <c r="FD132" s="25">
        <v>1.1125521089700354E-2</v>
      </c>
      <c r="FE132" s="25">
        <v>0</v>
      </c>
      <c r="FF132" s="53">
        <v>0</v>
      </c>
      <c r="FG132" s="25">
        <v>7.209929034813399E-3</v>
      </c>
      <c r="FH132" s="25">
        <v>0.10297722626230918</v>
      </c>
      <c r="FI132" s="25">
        <v>1.4278337297497379E-2</v>
      </c>
      <c r="FJ132" s="25">
        <v>4.0210990608190505E-3</v>
      </c>
      <c r="FK132" s="25">
        <v>1.2851319643042309E-2</v>
      </c>
      <c r="FL132" s="25">
        <v>0.15246343238818166</v>
      </c>
      <c r="FM132" s="69" t="s">
        <v>179</v>
      </c>
      <c r="FN132" s="70" t="s">
        <v>402</v>
      </c>
      <c r="FO132" s="70" t="s">
        <v>402</v>
      </c>
      <c r="FP132" s="70"/>
      <c r="FQ132" s="70" t="s">
        <v>392</v>
      </c>
      <c r="FR132" s="70"/>
      <c r="FS132" s="45"/>
    </row>
    <row r="133" spans="1:175" s="44" customFormat="1" ht="12.75" customHeight="1" x14ac:dyDescent="0.25">
      <c r="A133" s="7" t="s">
        <v>180</v>
      </c>
      <c r="B133" s="28" t="s">
        <v>6</v>
      </c>
      <c r="C133" s="28" t="s">
        <v>85</v>
      </c>
      <c r="D133" s="28">
        <v>2008</v>
      </c>
      <c r="E133" s="28" t="s">
        <v>284</v>
      </c>
      <c r="F133" s="28"/>
      <c r="G133" s="18">
        <v>74.67</v>
      </c>
      <c r="H133" s="18">
        <v>172.39</v>
      </c>
      <c r="I133" s="19">
        <v>1</v>
      </c>
      <c r="J133" s="19">
        <v>63</v>
      </c>
      <c r="K133" s="16">
        <v>512.68015622799999</v>
      </c>
      <c r="L133" s="17">
        <v>1387.1093169999999</v>
      </c>
      <c r="M133" s="17">
        <v>694.39156200000002</v>
      </c>
      <c r="N133" s="18">
        <v>0.85</v>
      </c>
      <c r="O133" s="18">
        <v>0.152</v>
      </c>
      <c r="P133" s="18">
        <v>5.5921052631578947</v>
      </c>
      <c r="Q133" s="18">
        <v>22.88</v>
      </c>
      <c r="R133" s="19">
        <v>-22.4</v>
      </c>
      <c r="S133" s="31">
        <v>-331.60583900982311</v>
      </c>
      <c r="T133" s="21" t="s">
        <v>109</v>
      </c>
      <c r="U133" s="18">
        <v>197.5</v>
      </c>
      <c r="V133" s="18">
        <v>148.30000000000001</v>
      </c>
      <c r="W133" s="18">
        <v>962</v>
      </c>
      <c r="X133" s="18">
        <v>61</v>
      </c>
      <c r="Y133" s="18">
        <v>50</v>
      </c>
      <c r="Z133" s="18">
        <v>12</v>
      </c>
      <c r="AA133" s="18">
        <v>26.4</v>
      </c>
      <c r="AB133" s="18">
        <v>0.8</v>
      </c>
      <c r="AC133" s="18">
        <v>26.3</v>
      </c>
      <c r="AD133" s="18">
        <v>0.7</v>
      </c>
      <c r="AE133" s="18">
        <v>21</v>
      </c>
      <c r="AF133" s="18">
        <v>2.6</v>
      </c>
      <c r="AG133" s="18">
        <v>0.18775301407485101</v>
      </c>
      <c r="AH133" s="18">
        <v>18.775301407485102</v>
      </c>
      <c r="AI133" s="18">
        <v>0.12793054170093099</v>
      </c>
      <c r="AJ133" s="18">
        <v>0.26765636284168798</v>
      </c>
      <c r="AK133" s="18">
        <v>26.765636284168799</v>
      </c>
      <c r="AL133" s="18">
        <v>5.72325176818166E-2</v>
      </c>
      <c r="AM133" s="18">
        <v>0.54459062308346096</v>
      </c>
      <c r="AN133" s="18">
        <v>54.459062308346098</v>
      </c>
      <c r="AO133" s="18">
        <v>9.4320541222578394E-2</v>
      </c>
      <c r="AP133" s="18">
        <v>0.58772694724452335</v>
      </c>
      <c r="AQ133" s="18">
        <v>0.41227305275547665</v>
      </c>
      <c r="AR133" s="18">
        <v>1.5959006196362335</v>
      </c>
      <c r="AS133" s="18">
        <v>2.2750790841543478</v>
      </c>
      <c r="AT133" s="18">
        <v>3.8709797037905815</v>
      </c>
      <c r="AU133" s="18">
        <v>45.540937691653902</v>
      </c>
      <c r="AV133" s="21"/>
      <c r="AW133" s="21"/>
      <c r="AX133" s="21" t="s">
        <v>432</v>
      </c>
      <c r="AY133" s="21">
        <v>3.1809957765836223E-3</v>
      </c>
      <c r="AZ133" s="21">
        <v>4.960125611960688E-3</v>
      </c>
      <c r="BA133" s="21">
        <v>5.9455803219417101E-3</v>
      </c>
      <c r="BB133" s="21">
        <v>6.6577808815721021E-3</v>
      </c>
      <c r="BC133" s="21">
        <v>4.0267882850030757E-3</v>
      </c>
      <c r="BD133" s="21">
        <v>9.04532348661145E-3</v>
      </c>
      <c r="BE133" s="21">
        <v>7.5363940318675859E-3</v>
      </c>
      <c r="BF133" s="21">
        <v>1.525597513171884E-2</v>
      </c>
      <c r="BG133" s="21">
        <v>8.6033634858792042E-3</v>
      </c>
      <c r="BH133" s="21">
        <v>2.0280621494531394E-2</v>
      </c>
      <c r="BI133" s="21">
        <v>1.0942093486690929E-2</v>
      </c>
      <c r="BJ133" s="21">
        <v>2.707423134534458E-2</v>
      </c>
      <c r="BK133" s="21">
        <v>9.7535736205824897E-3</v>
      </c>
      <c r="BL133" s="21">
        <v>3.3653418679290906E-2</v>
      </c>
      <c r="BM133" s="21">
        <v>3.0441661981716085E-3</v>
      </c>
      <c r="BN133" s="21">
        <v>3.6944690951348252E-2</v>
      </c>
      <c r="BO133" s="21">
        <v>7.600942816898288E-3</v>
      </c>
      <c r="BP133" s="21">
        <v>1.6332929455251267E-2</v>
      </c>
      <c r="BQ133" s="21">
        <v>8.0770308685348523E-3</v>
      </c>
      <c r="BR133" s="21" t="s">
        <v>432</v>
      </c>
      <c r="BS133" s="21">
        <v>9.5772008761453836E-2</v>
      </c>
      <c r="BT133" s="21">
        <v>4.6653264220256493E-2</v>
      </c>
      <c r="BU133" s="21">
        <v>0.52517357943755383</v>
      </c>
      <c r="BV133" s="21">
        <v>0.19407988462209683</v>
      </c>
      <c r="BW133" s="21">
        <v>0.40968143397824003</v>
      </c>
      <c r="BX133" s="21">
        <v>0.63139513431384264</v>
      </c>
      <c r="BY133" s="21">
        <v>6.4813775356032582E-2</v>
      </c>
      <c r="BZ133" s="21">
        <v>0.16867664467231105</v>
      </c>
      <c r="CA133" s="21">
        <v>2.0111817758930298E-2</v>
      </c>
      <c r="CB133" s="21">
        <v>3.3353468795594511E-2</v>
      </c>
      <c r="CC133" s="21">
        <v>1.7765901599489538E-2</v>
      </c>
      <c r="CD133" s="21">
        <v>5.3009611828273351E-2</v>
      </c>
      <c r="CE133" s="21">
        <v>2.6147197604379478E-2</v>
      </c>
      <c r="CF133" s="21">
        <v>7.536647031092833E-2</v>
      </c>
      <c r="CG133" s="21">
        <v>2.7773958984910623E-2</v>
      </c>
      <c r="CH133" s="21">
        <v>7.4750768031528442E-2</v>
      </c>
      <c r="CI133" s="21">
        <v>2.5969569586141633E-2</v>
      </c>
      <c r="CJ133" s="21">
        <v>6.5521805504334577E-2</v>
      </c>
      <c r="CK133" s="21">
        <v>2.8890365168453457E-2</v>
      </c>
      <c r="CL133" s="21">
        <v>6.5650602341653416E-2</v>
      </c>
      <c r="CM133" s="51">
        <v>0</v>
      </c>
      <c r="CN133" s="51">
        <v>0</v>
      </c>
      <c r="CO133" s="21">
        <v>2.4206762220855056E-2</v>
      </c>
      <c r="CP133" s="21">
        <v>1.5868489258257713E-2</v>
      </c>
      <c r="CQ133" s="21">
        <v>4.5011216059365741E-2</v>
      </c>
      <c r="CR133" s="21" t="s">
        <v>432</v>
      </c>
      <c r="CS133" s="21">
        <v>1.1080323623075919E-2</v>
      </c>
      <c r="CT133" s="21">
        <v>6.0510086461777858E-3</v>
      </c>
      <c r="CU133" s="21">
        <v>2.3262433131525807E-2</v>
      </c>
      <c r="CV133" s="21">
        <v>1.1327511677298773E-2</v>
      </c>
      <c r="CW133" s="21">
        <v>5.12153545644813E-2</v>
      </c>
      <c r="CX133" s="21">
        <v>1.3353738245942557E-2</v>
      </c>
      <c r="CY133" s="21">
        <v>3.9560533716478802E-2</v>
      </c>
      <c r="CZ133" s="21">
        <v>1.4001338403504425E-2</v>
      </c>
      <c r="DA133" s="21">
        <v>4.869576565579882E-2</v>
      </c>
      <c r="DB133" s="21">
        <v>1.1230925960094739E-2</v>
      </c>
      <c r="DC133" s="21">
        <v>4.8495170515674084E-2</v>
      </c>
      <c r="DD133" s="21">
        <v>7.868115855413714E-3</v>
      </c>
      <c r="DE133" s="21">
        <v>2.6912455627835678E-2</v>
      </c>
      <c r="DF133" s="21">
        <v>1.0909836460042252E-2</v>
      </c>
      <c r="DG133" s="21">
        <v>1.5331943167175472E-2</v>
      </c>
      <c r="DH133" s="21">
        <v>0</v>
      </c>
      <c r="DI133" s="21">
        <v>0.16562666804810974</v>
      </c>
      <c r="DJ133" s="21">
        <v>0.36392353992795051</v>
      </c>
      <c r="DK133" s="21">
        <v>0.22300608536201802</v>
      </c>
      <c r="DL133" s="21">
        <v>2.1972520742990573</v>
      </c>
      <c r="DM133" s="21">
        <v>1.3464382758532656</v>
      </c>
      <c r="DN133" s="21">
        <v>3.3842869130025655</v>
      </c>
      <c r="DO133" s="21">
        <v>2.9949395162674897</v>
      </c>
      <c r="DP133" s="21">
        <v>3.5937489684456603</v>
      </c>
      <c r="DQ133" s="24">
        <v>0.13558401910014573</v>
      </c>
      <c r="DR133" s="24">
        <v>2.2289861172542197E-2</v>
      </c>
      <c r="DS133" s="24">
        <v>2.8505749361580891E-2</v>
      </c>
      <c r="DT133" s="24">
        <v>9.0573735168908889E-2</v>
      </c>
      <c r="DU133" s="24">
        <v>4.3457615073396197E-2</v>
      </c>
      <c r="DV133" s="24">
        <v>0.2546635036306355</v>
      </c>
      <c r="DW133" s="24">
        <v>6.5747476245938394E-2</v>
      </c>
      <c r="DX133" s="24">
        <v>0.16439888211366821</v>
      </c>
      <c r="DY133" s="24">
        <v>1.5245210544076044</v>
      </c>
      <c r="DZ133" s="24">
        <v>0.47980372005585376</v>
      </c>
      <c r="EA133" s="24">
        <v>0.36494628142490043</v>
      </c>
      <c r="EB133" s="24">
        <v>0.81861224824472412</v>
      </c>
      <c r="EC133" s="24">
        <v>0.17210845148017345</v>
      </c>
      <c r="ED133" s="24">
        <v>0.54685478030989454</v>
      </c>
      <c r="EE133" s="24">
        <v>1.5375754800347921</v>
      </c>
      <c r="EF133" s="21">
        <v>2.13</v>
      </c>
      <c r="EG133" s="21">
        <v>0.69</v>
      </c>
      <c r="EH133" s="21">
        <v>0.89</v>
      </c>
      <c r="EI133" s="21">
        <v>1.9</v>
      </c>
      <c r="EJ133" s="21">
        <v>1.34</v>
      </c>
      <c r="EK133" s="21">
        <v>0.11</v>
      </c>
      <c r="EL133" s="21">
        <v>7.06</v>
      </c>
      <c r="EM133" s="21">
        <v>3.35</v>
      </c>
      <c r="EN133" s="21">
        <v>0.37</v>
      </c>
      <c r="EO133" s="21">
        <v>0.19</v>
      </c>
      <c r="EP133" s="21">
        <v>0.1</v>
      </c>
      <c r="EQ133" s="21">
        <v>0.66</v>
      </c>
      <c r="ER133" s="21">
        <v>0.18</v>
      </c>
      <c r="ES133" s="21">
        <v>7.0000000000000007E-2</v>
      </c>
      <c r="ET133" s="21">
        <v>7.0000000000000007E-2</v>
      </c>
      <c r="EU133" s="21">
        <v>0.32</v>
      </c>
      <c r="EV133" s="21">
        <v>0.03</v>
      </c>
      <c r="EW133" s="21">
        <v>0.05</v>
      </c>
      <c r="EX133" s="21">
        <v>0.08</v>
      </c>
      <c r="EY133" s="21">
        <v>1.06</v>
      </c>
      <c r="EZ133" s="21">
        <v>1.0454545454545454</v>
      </c>
      <c r="FA133" s="21">
        <v>0.51351351351351349</v>
      </c>
      <c r="FB133" s="21">
        <v>0.38888888888888895</v>
      </c>
      <c r="FC133" s="21">
        <v>8.1680122735245053</v>
      </c>
      <c r="FD133" s="25">
        <v>1.3715834666884129E-2</v>
      </c>
      <c r="FE133" s="25">
        <v>1.6284954626302712E-2</v>
      </c>
      <c r="FF133" s="53">
        <v>0</v>
      </c>
      <c r="FG133" s="25">
        <v>4.600682248686417E-3</v>
      </c>
      <c r="FH133" s="25">
        <v>6.2291777113166885E-2</v>
      </c>
      <c r="FI133" s="25">
        <v>1.2451052752397367E-2</v>
      </c>
      <c r="FJ133" s="25">
        <v>6.238711753013701E-3</v>
      </c>
      <c r="FK133" s="25">
        <v>1.4191522491979792E-2</v>
      </c>
      <c r="FL133" s="25">
        <v>0.12977453565243102</v>
      </c>
      <c r="FM133" s="69" t="s">
        <v>180</v>
      </c>
      <c r="FN133" s="70" t="s">
        <v>402</v>
      </c>
      <c r="FO133" s="70" t="s">
        <v>402</v>
      </c>
      <c r="FP133" s="70" t="s">
        <v>402</v>
      </c>
      <c r="FQ133" s="70" t="s">
        <v>427</v>
      </c>
      <c r="FR133" s="70" t="s">
        <v>392</v>
      </c>
      <c r="FS133" s="45"/>
    </row>
    <row r="134" spans="1:175" ht="12.75" customHeight="1" x14ac:dyDescent="0.25">
      <c r="A134" s="7" t="s">
        <v>181</v>
      </c>
      <c r="B134" s="28" t="s">
        <v>6</v>
      </c>
      <c r="C134" s="28" t="s">
        <v>85</v>
      </c>
      <c r="D134" s="28">
        <v>2008</v>
      </c>
      <c r="E134" s="28" t="s">
        <v>284</v>
      </c>
      <c r="F134" s="28"/>
      <c r="G134" s="18">
        <v>74.42</v>
      </c>
      <c r="H134" s="18">
        <v>166</v>
      </c>
      <c r="I134" s="19">
        <v>1</v>
      </c>
      <c r="J134" s="19">
        <v>51</v>
      </c>
      <c r="K134" s="16">
        <v>460.14218909700003</v>
      </c>
      <c r="L134" s="17">
        <v>1202.5876109999999</v>
      </c>
      <c r="M134" s="17">
        <v>575.45068100000003</v>
      </c>
      <c r="N134" s="18">
        <v>0.8</v>
      </c>
      <c r="O134" s="18">
        <v>0.14599999999999999</v>
      </c>
      <c r="P134" s="18">
        <v>5.4794520547945211</v>
      </c>
      <c r="Q134" s="18">
        <v>26.449300000000001</v>
      </c>
      <c r="R134" s="19">
        <v>-23.8</v>
      </c>
      <c r="S134" s="31">
        <v>-398.13742240952877</v>
      </c>
      <c r="T134" s="21" t="s">
        <v>104</v>
      </c>
      <c r="U134" s="18">
        <v>197.5</v>
      </c>
      <c r="V134" s="18">
        <v>148.30000000000001</v>
      </c>
      <c r="W134" s="18">
        <v>962</v>
      </c>
      <c r="X134" s="18">
        <v>61</v>
      </c>
      <c r="Y134" s="18">
        <v>50</v>
      </c>
      <c r="Z134" s="18">
        <v>12</v>
      </c>
      <c r="AA134" s="18">
        <v>26.4</v>
      </c>
      <c r="AB134" s="18">
        <v>0.8</v>
      </c>
      <c r="AC134" s="18">
        <v>26.3</v>
      </c>
      <c r="AD134" s="18">
        <v>0.7</v>
      </c>
      <c r="AE134" s="18">
        <v>21</v>
      </c>
      <c r="AF134" s="18">
        <v>2.6</v>
      </c>
      <c r="AG134" s="18">
        <v>0.254238028407276</v>
      </c>
      <c r="AH134" s="18">
        <v>25.4238028407276</v>
      </c>
      <c r="AI134" s="18">
        <v>0.153866228640203</v>
      </c>
      <c r="AJ134" s="18">
        <v>0.32620637076492998</v>
      </c>
      <c r="AK134" s="18">
        <v>32.620637076492997</v>
      </c>
      <c r="AL134" s="18">
        <v>7.3720032211865003E-2</v>
      </c>
      <c r="AM134" s="18">
        <v>0.41955560082779503</v>
      </c>
      <c r="AN134" s="18">
        <v>41.955560082779506</v>
      </c>
      <c r="AO134" s="18">
        <v>0.109610566547601</v>
      </c>
      <c r="AP134" s="18">
        <v>0.56199417417093767</v>
      </c>
      <c r="AQ134" s="18">
        <v>0.43800582582906233</v>
      </c>
      <c r="AR134" s="18">
        <v>2.033904227258208</v>
      </c>
      <c r="AS134" s="18">
        <v>2.6096509661194398</v>
      </c>
      <c r="AT134" s="18">
        <v>4.6435551933776473</v>
      </c>
      <c r="AU134" s="18">
        <v>58.044439917220593</v>
      </c>
      <c r="AV134" s="21"/>
      <c r="AW134" s="21"/>
      <c r="AX134" s="21">
        <v>3.1529133137037108E-3</v>
      </c>
      <c r="AY134" s="21">
        <v>4.9478771422071044E-3</v>
      </c>
      <c r="AZ134" s="21">
        <v>6.0827276347341494E-3</v>
      </c>
      <c r="BA134" s="21">
        <v>5.5795954496934263E-3</v>
      </c>
      <c r="BB134" s="21">
        <v>8.0498651982526259E-3</v>
      </c>
      <c r="BC134" s="21">
        <v>5.6872031780698185E-3</v>
      </c>
      <c r="BD134" s="21">
        <v>1.354300606646696E-2</v>
      </c>
      <c r="BE134" s="21">
        <v>1.0837871425596189E-2</v>
      </c>
      <c r="BF134" s="21">
        <v>2.4718177518279778E-2</v>
      </c>
      <c r="BG134" s="21">
        <v>1.4578979354008658E-2</v>
      </c>
      <c r="BH134" s="21">
        <v>3.223115087861738E-2</v>
      </c>
      <c r="BI134" s="21">
        <v>1.5500162510189734E-2</v>
      </c>
      <c r="BJ134" s="21">
        <v>4.6531928414601152E-2</v>
      </c>
      <c r="BK134" s="21">
        <v>1.3571038170272959E-2</v>
      </c>
      <c r="BL134" s="21">
        <v>5.5209645188662643E-2</v>
      </c>
      <c r="BM134" s="21">
        <v>6.0460131459074409E-3</v>
      </c>
      <c r="BN134" s="21">
        <v>6.2326774017125261E-2</v>
      </c>
      <c r="BO134" s="21">
        <v>8.5974510687632528E-3</v>
      </c>
      <c r="BP134" s="21">
        <v>2.3579950575187979E-2</v>
      </c>
      <c r="BQ134" s="21">
        <v>8.4087769233438716E-3</v>
      </c>
      <c r="BR134" s="21">
        <v>1.2870608745788588E-2</v>
      </c>
      <c r="BS134" s="21">
        <v>6.4449601200343043E-2</v>
      </c>
      <c r="BT134" s="21">
        <v>3.6917565545478336E-2</v>
      </c>
      <c r="BU134" s="21">
        <v>0.51623212342911784</v>
      </c>
      <c r="BV134" s="21">
        <v>0.16641425368321955</v>
      </c>
      <c r="BW134" s="21">
        <v>0.60346148873132965</v>
      </c>
      <c r="BX134" s="21">
        <v>0.63218381036235349</v>
      </c>
      <c r="BY134" s="21">
        <v>6.1140874817193665E-2</v>
      </c>
      <c r="BZ134" s="21">
        <v>0.17918485249861149</v>
      </c>
      <c r="CA134" s="21">
        <v>2.1177280191264195E-2</v>
      </c>
      <c r="CB134" s="21">
        <v>3.4882663216307695E-2</v>
      </c>
      <c r="CC134" s="21">
        <v>1.957941903195588E-2</v>
      </c>
      <c r="CD134" s="21">
        <v>5.7373644928683826E-2</v>
      </c>
      <c r="CE134" s="21">
        <v>2.8541784096184526E-2</v>
      </c>
      <c r="CF134" s="21">
        <v>8.2130384534418399E-2</v>
      </c>
      <c r="CG134" s="21">
        <v>2.9499262323946861E-2</v>
      </c>
      <c r="CH134" s="21">
        <v>8.0319630780755866E-2</v>
      </c>
      <c r="CI134" s="21">
        <v>3.1770611154338199E-2</v>
      </c>
      <c r="CJ134" s="21">
        <v>7.2213716279947215E-2</v>
      </c>
      <c r="CK134" s="21">
        <v>4.4853812104062168E-2</v>
      </c>
      <c r="CL134" s="21">
        <v>7.6687024202118065E-2</v>
      </c>
      <c r="CM134" s="51">
        <v>0</v>
      </c>
      <c r="CN134" s="51">
        <v>0</v>
      </c>
      <c r="CO134" s="21">
        <v>2.3216059503581517E-2</v>
      </c>
      <c r="CP134" s="21">
        <v>1.4351809759055027E-2</v>
      </c>
      <c r="CQ134" s="21">
        <v>4.371452593393186E-2</v>
      </c>
      <c r="CR134" s="21" t="s">
        <v>432</v>
      </c>
      <c r="CS134" s="21">
        <v>1.3788740572101471E-2</v>
      </c>
      <c r="CT134" s="21">
        <v>7.631492638649361E-3</v>
      </c>
      <c r="CU134" s="21">
        <v>3.0384369078294868E-2</v>
      </c>
      <c r="CV134" s="21">
        <v>1.776155153001031E-2</v>
      </c>
      <c r="CW134" s="21">
        <v>7.5000358707304343E-2</v>
      </c>
      <c r="CX134" s="21">
        <v>2.3913259095535076E-2</v>
      </c>
      <c r="CY134" s="21">
        <v>6.2664339436522082E-2</v>
      </c>
      <c r="CZ134" s="21">
        <v>2.5192680947090731E-2</v>
      </c>
      <c r="DA134" s="21">
        <v>8.3264326092277921E-2</v>
      </c>
      <c r="DB134" s="21">
        <v>1.99353173507693E-2</v>
      </c>
      <c r="DC134" s="21">
        <v>7.6208338314604718E-2</v>
      </c>
      <c r="DD134" s="21">
        <v>1.4682284393371001E-2</v>
      </c>
      <c r="DE134" s="21">
        <v>3.9054235445046777E-2</v>
      </c>
      <c r="DF134" s="21">
        <v>1.7803190213590975E-2</v>
      </c>
      <c r="DG134" s="21">
        <v>2.3990153535202906E-2</v>
      </c>
      <c r="DH134" s="21">
        <v>1.0145020689029217E-2</v>
      </c>
      <c r="DI134" s="21">
        <v>0.2635941139693278</v>
      </c>
      <c r="DJ134" s="21">
        <v>0.41747444137958678</v>
      </c>
      <c r="DK134" s="21">
        <v>0.36279486572847636</v>
      </c>
      <c r="DL134" s="21">
        <v>1.5837775551701609</v>
      </c>
      <c r="DM134" s="21">
        <v>1.376339024666885</v>
      </c>
      <c r="DN134" s="21">
        <v>3.9951826105082726</v>
      </c>
      <c r="DO134" s="21">
        <v>2.6229395241847469</v>
      </c>
      <c r="DP134" s="21">
        <v>3.0292724854238937</v>
      </c>
      <c r="DQ134" s="24">
        <v>8.2008707537767012E-2</v>
      </c>
      <c r="DR134" s="24">
        <v>2.5229074056542827E-2</v>
      </c>
      <c r="DS134" s="24">
        <v>2.9675982400523535E-2</v>
      </c>
      <c r="DT134" s="24">
        <v>0.1026071999337862</v>
      </c>
      <c r="DU134" s="24">
        <v>5.5182811099822995E-2</v>
      </c>
      <c r="DV134" s="24">
        <v>0.21429188987207676</v>
      </c>
      <c r="DW134" s="24">
        <v>8.0411885156365825E-2</v>
      </c>
      <c r="DX134" s="24">
        <v>0.30763896681244757</v>
      </c>
      <c r="DY134" s="24">
        <v>1.859510844663713</v>
      </c>
      <c r="DZ134" s="24">
        <v>0.5378064223118183</v>
      </c>
      <c r="EA134" s="24">
        <v>0.41715666440775107</v>
      </c>
      <c r="EB134" s="24">
        <v>0.31111737019784008</v>
      </c>
      <c r="EC134" s="24">
        <v>0.11258211328640166</v>
      </c>
      <c r="ED134" s="24">
        <v>0.38926210600334465</v>
      </c>
      <c r="EE134" s="24">
        <v>0.81296158948758646</v>
      </c>
      <c r="EF134" s="21">
        <v>2.0099999999999998</v>
      </c>
      <c r="EG134" s="21">
        <v>0.36</v>
      </c>
      <c r="EH134" s="21">
        <v>0.42</v>
      </c>
      <c r="EI134" s="21">
        <v>1.39</v>
      </c>
      <c r="EJ134" s="21">
        <v>0.84</v>
      </c>
      <c r="EK134" s="21">
        <v>7.0000000000000007E-2</v>
      </c>
      <c r="EL134" s="21">
        <v>5.09</v>
      </c>
      <c r="EM134" s="21">
        <v>2.2999999999999998</v>
      </c>
      <c r="EN134" s="21">
        <v>7.0000000000000007E-2</v>
      </c>
      <c r="EO134" s="21">
        <v>7.0000000000000007E-2</v>
      </c>
      <c r="EP134" s="21">
        <v>0.03</v>
      </c>
      <c r="EQ134" s="21">
        <v>0.17</v>
      </c>
      <c r="ER134" s="21">
        <v>0.04</v>
      </c>
      <c r="ES134" s="21">
        <v>0.03</v>
      </c>
      <c r="ET134" s="21">
        <v>0.02</v>
      </c>
      <c r="EU134" s="21">
        <v>9.0000000000000011E-2</v>
      </c>
      <c r="EV134" s="21">
        <v>0.02</v>
      </c>
      <c r="EW134" s="21">
        <v>0.03</v>
      </c>
      <c r="EX134" s="21">
        <v>0.05</v>
      </c>
      <c r="EY134" s="21">
        <v>0.31</v>
      </c>
      <c r="EZ134" s="21">
        <v>2.117647058823529</v>
      </c>
      <c r="FA134" s="21">
        <v>1</v>
      </c>
      <c r="FB134" s="21">
        <v>0.75</v>
      </c>
      <c r="FC134" s="21">
        <v>3.9779225563419294</v>
      </c>
      <c r="FD134" s="25">
        <v>9.6028601602729663E-3</v>
      </c>
      <c r="FE134" s="25">
        <v>1.0665905711623541E-2</v>
      </c>
      <c r="FF134" s="53">
        <v>0</v>
      </c>
      <c r="FG134" s="25">
        <v>4.2494198523022097E-3</v>
      </c>
      <c r="FH134" s="25">
        <v>3.2247710090428594E-2</v>
      </c>
      <c r="FI134" s="25">
        <v>9.6604091831914689E-3</v>
      </c>
      <c r="FJ134" s="53">
        <v>0</v>
      </c>
      <c r="FK134" s="25">
        <v>1.1503819485316934E-2</v>
      </c>
      <c r="FL134" s="25">
        <v>7.7930124483135715E-2</v>
      </c>
      <c r="FM134" s="69" t="s">
        <v>181</v>
      </c>
      <c r="FN134" s="70" t="s">
        <v>402</v>
      </c>
      <c r="FO134" s="70" t="s">
        <v>402</v>
      </c>
      <c r="FP134" s="70" t="s">
        <v>402</v>
      </c>
      <c r="FQ134" s="70" t="s">
        <v>427</v>
      </c>
      <c r="FR134" s="70" t="s">
        <v>392</v>
      </c>
      <c r="FS134" s="45"/>
    </row>
    <row r="135" spans="1:175" ht="12.75" customHeight="1" x14ac:dyDescent="0.25">
      <c r="A135" s="7" t="s">
        <v>182</v>
      </c>
      <c r="B135" s="28" t="s">
        <v>6</v>
      </c>
      <c r="C135" s="13" t="s">
        <v>85</v>
      </c>
      <c r="D135" s="28">
        <v>2008</v>
      </c>
      <c r="E135" s="13" t="s">
        <v>284</v>
      </c>
      <c r="F135" s="28"/>
      <c r="G135" s="18">
        <v>74.416700000000006</v>
      </c>
      <c r="H135" s="18">
        <v>161.33529999999999</v>
      </c>
      <c r="I135" s="15">
        <v>1</v>
      </c>
      <c r="J135" s="15">
        <v>45</v>
      </c>
      <c r="K135" s="16">
        <v>394.07940251899998</v>
      </c>
      <c r="L135" s="17">
        <v>1062.877753</v>
      </c>
      <c r="M135" s="17">
        <v>550.27307699999994</v>
      </c>
      <c r="N135" s="14">
        <v>0.97</v>
      </c>
      <c r="O135" s="14">
        <v>0.16999999999999998</v>
      </c>
      <c r="P135" s="14">
        <v>5.7058823529411766</v>
      </c>
      <c r="Q135" s="35">
        <v>26.572199999999999</v>
      </c>
      <c r="R135" s="19">
        <v>-24.8</v>
      </c>
      <c r="S135" s="20">
        <v>-511.24111418902828</v>
      </c>
      <c r="T135" s="22" t="s">
        <v>117</v>
      </c>
      <c r="U135" s="18">
        <v>197.5</v>
      </c>
      <c r="V135" s="18">
        <v>148.30000000000001</v>
      </c>
      <c r="W135" s="18">
        <v>962</v>
      </c>
      <c r="X135" s="18">
        <v>61</v>
      </c>
      <c r="Y135" s="18">
        <v>50</v>
      </c>
      <c r="Z135" s="18">
        <v>12</v>
      </c>
      <c r="AA135" s="18">
        <v>26.4</v>
      </c>
      <c r="AB135" s="18">
        <v>0.8</v>
      </c>
      <c r="AC135" s="18">
        <v>26.3</v>
      </c>
      <c r="AD135" s="18">
        <v>0.7</v>
      </c>
      <c r="AE135" s="18">
        <v>21</v>
      </c>
      <c r="AF135" s="18">
        <v>2.6</v>
      </c>
      <c r="AG135" s="18">
        <v>0.27498746255397599</v>
      </c>
      <c r="AH135" s="18">
        <v>27.498746255397599</v>
      </c>
      <c r="AI135" s="18">
        <v>0.15808065574305599</v>
      </c>
      <c r="AJ135" s="18">
        <v>0.44500017981020601</v>
      </c>
      <c r="AK135" s="18">
        <v>44.500017981020598</v>
      </c>
      <c r="AL135" s="18">
        <v>8.4983087055069795E-2</v>
      </c>
      <c r="AM135" s="18">
        <v>0.28001235763582</v>
      </c>
      <c r="AN135" s="18">
        <v>28.001235763581999</v>
      </c>
      <c r="AO135" s="18">
        <v>0.107466873348567</v>
      </c>
      <c r="AP135" s="14">
        <v>0.61806641340257529</v>
      </c>
      <c r="AQ135" s="14">
        <v>0.38193358659742471</v>
      </c>
      <c r="AR135" s="14">
        <v>2.6673783867735668</v>
      </c>
      <c r="AS135" s="14">
        <v>4.3165017441589981</v>
      </c>
      <c r="AT135" s="14">
        <v>6.9838801309325653</v>
      </c>
      <c r="AU135" s="14">
        <v>71.998764236418197</v>
      </c>
      <c r="AW135" s="21"/>
      <c r="AX135" s="21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51"/>
      <c r="CN135" s="5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Q135" s="24"/>
      <c r="DR135" s="24"/>
      <c r="DS135" s="24"/>
      <c r="DT135" s="24"/>
      <c r="DU135" s="24"/>
      <c r="DV135" s="24"/>
      <c r="EF135" s="22">
        <v>0.51</v>
      </c>
      <c r="EG135" s="22">
        <v>0.16</v>
      </c>
      <c r="EH135" s="22">
        <v>0.24</v>
      </c>
      <c r="EI135" s="22">
        <v>0.36</v>
      </c>
      <c r="EJ135" s="22">
        <v>0.32</v>
      </c>
      <c r="EK135" s="22">
        <v>0.03</v>
      </c>
      <c r="EL135" s="22">
        <v>1.62</v>
      </c>
      <c r="EM135" s="22">
        <v>0.71</v>
      </c>
      <c r="EN135" s="22">
        <v>0.09</v>
      </c>
      <c r="EO135" s="22">
        <v>7.0000000000000007E-2</v>
      </c>
      <c r="EP135" s="22">
        <v>0.03</v>
      </c>
      <c r="EQ135" s="22">
        <v>0.19</v>
      </c>
      <c r="ER135" s="22">
        <v>0.05</v>
      </c>
      <c r="ES135" s="22">
        <v>0.03</v>
      </c>
      <c r="ET135" s="22">
        <v>0.02</v>
      </c>
      <c r="EU135" s="22">
        <v>0.1</v>
      </c>
      <c r="EV135" s="22">
        <v>0.02</v>
      </c>
      <c r="EW135" s="22">
        <v>0.03</v>
      </c>
      <c r="EX135" s="22">
        <v>0.05</v>
      </c>
      <c r="EY135" s="22">
        <v>0.34</v>
      </c>
      <c r="EZ135" s="22">
        <v>0.84210526315789469</v>
      </c>
      <c r="FA135" s="22">
        <v>0.7777777777777779</v>
      </c>
      <c r="FB135" s="22">
        <v>0.6</v>
      </c>
      <c r="FC135" s="22">
        <v>1.1965313477661521</v>
      </c>
      <c r="FD135" s="25">
        <v>1.2979228811107848E-2</v>
      </c>
      <c r="FE135" s="25">
        <v>0</v>
      </c>
      <c r="FF135" s="53">
        <v>0</v>
      </c>
      <c r="FG135" s="25">
        <v>2.6755565247275327E-2</v>
      </c>
      <c r="FH135" s="25">
        <v>0.10064255656556041</v>
      </c>
      <c r="FI135" s="25">
        <v>6.5084515300668139E-2</v>
      </c>
      <c r="FJ135" s="25">
        <v>1.5131753868564876E-2</v>
      </c>
      <c r="FK135" s="25">
        <v>6.3561075054357846E-2</v>
      </c>
      <c r="FL135" s="25">
        <v>0.28415469484753442</v>
      </c>
      <c r="FM135" s="69" t="s">
        <v>182</v>
      </c>
      <c r="FN135" s="70" t="s">
        <v>402</v>
      </c>
      <c r="FO135" s="70" t="s">
        <v>402</v>
      </c>
      <c r="FP135" s="70" t="s">
        <v>402</v>
      </c>
      <c r="FQ135" s="70" t="s">
        <v>392</v>
      </c>
      <c r="FS135" s="45"/>
    </row>
    <row r="136" spans="1:175" s="44" customFormat="1" ht="12.75" customHeight="1" x14ac:dyDescent="0.25">
      <c r="A136" s="7" t="s">
        <v>183</v>
      </c>
      <c r="B136" s="28" t="s">
        <v>6</v>
      </c>
      <c r="C136" s="13" t="s">
        <v>85</v>
      </c>
      <c r="D136" s="28">
        <v>2008</v>
      </c>
      <c r="E136" s="13" t="s">
        <v>284</v>
      </c>
      <c r="F136" s="28"/>
      <c r="G136" s="14">
        <v>75.551000000000002</v>
      </c>
      <c r="H136" s="14">
        <v>160.75120000000001</v>
      </c>
      <c r="I136" s="15">
        <v>1</v>
      </c>
      <c r="J136" s="15">
        <v>48</v>
      </c>
      <c r="K136" s="15">
        <v>511.72153913900001</v>
      </c>
      <c r="L136" s="17">
        <v>1050.05341</v>
      </c>
      <c r="M136" s="17">
        <v>676.98082199999999</v>
      </c>
      <c r="N136" s="14">
        <v>0.77</v>
      </c>
      <c r="O136" s="14">
        <v>0.14099999999999999</v>
      </c>
      <c r="P136" s="14">
        <v>5.460992907801419</v>
      </c>
      <c r="Q136" s="18">
        <v>34.523499999999999</v>
      </c>
      <c r="R136" s="19">
        <v>-23.9</v>
      </c>
      <c r="S136" s="20">
        <v>-566</v>
      </c>
      <c r="T136" s="13" t="s">
        <v>132</v>
      </c>
      <c r="U136" s="14">
        <v>197.5</v>
      </c>
      <c r="V136" s="14">
        <v>148.30000000000001</v>
      </c>
      <c r="W136" s="14">
        <v>962</v>
      </c>
      <c r="X136" s="14">
        <v>61</v>
      </c>
      <c r="Y136" s="14">
        <v>50</v>
      </c>
      <c r="Z136" s="14">
        <v>12</v>
      </c>
      <c r="AA136" s="14">
        <v>26.4</v>
      </c>
      <c r="AB136" s="14">
        <v>0.8</v>
      </c>
      <c r="AC136" s="14">
        <v>26.3</v>
      </c>
      <c r="AD136" s="14">
        <v>0.7</v>
      </c>
      <c r="AE136" s="14">
        <v>21</v>
      </c>
      <c r="AF136" s="14">
        <v>2.6</v>
      </c>
      <c r="AG136" s="14">
        <v>0.13630462333940899</v>
      </c>
      <c r="AH136" s="14">
        <v>13.630462333940899</v>
      </c>
      <c r="AI136" s="14">
        <v>9.9073325884582106E-2</v>
      </c>
      <c r="AJ136" s="14">
        <v>0.53229003292078803</v>
      </c>
      <c r="AK136" s="14">
        <v>53.229003292078801</v>
      </c>
      <c r="AL136" s="14">
        <v>5.9056008629284201E-2</v>
      </c>
      <c r="AM136" s="14">
        <v>0.33140534373980401</v>
      </c>
      <c r="AN136" s="14">
        <v>33.140534373980401</v>
      </c>
      <c r="AO136" s="14">
        <v>7.1246023366148006E-2</v>
      </c>
      <c r="AP136" s="14">
        <v>0.79613264619577917</v>
      </c>
      <c r="AQ136" s="14">
        <v>0.20386735380422083</v>
      </c>
      <c r="AR136" s="14">
        <v>1.0495455997134493</v>
      </c>
      <c r="AS136" s="14">
        <v>4.0986332534900676</v>
      </c>
      <c r="AT136" s="14">
        <v>5.1481788532035164</v>
      </c>
      <c r="AU136" s="14">
        <v>66.859465626019684</v>
      </c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50"/>
      <c r="CN136" s="50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>
        <v>3.46</v>
      </c>
      <c r="EG136" s="22">
        <v>0.6</v>
      </c>
      <c r="EH136" s="22">
        <v>0.63</v>
      </c>
      <c r="EI136" s="22">
        <v>4.04</v>
      </c>
      <c r="EJ136" s="22">
        <v>1.49</v>
      </c>
      <c r="EK136" s="22">
        <v>0.12</v>
      </c>
      <c r="EL136" s="22">
        <v>10.34</v>
      </c>
      <c r="EM136" s="22">
        <v>5.65</v>
      </c>
      <c r="EN136" s="22">
        <v>0.27</v>
      </c>
      <c r="EO136" s="22">
        <v>0.27</v>
      </c>
      <c r="EP136" s="22">
        <v>0.05</v>
      </c>
      <c r="EQ136" s="22">
        <v>0.59000000000000008</v>
      </c>
      <c r="ER136" s="22">
        <v>0.11</v>
      </c>
      <c r="ES136" s="22">
        <v>0.09</v>
      </c>
      <c r="ET136" s="22">
        <v>7.0000000000000007E-2</v>
      </c>
      <c r="EU136" s="22">
        <v>0.27</v>
      </c>
      <c r="EV136" s="22">
        <v>0.04</v>
      </c>
      <c r="EW136" s="22">
        <v>0.05</v>
      </c>
      <c r="EX136" s="22">
        <v>0.09</v>
      </c>
      <c r="EY136" s="22">
        <v>0.95000000000000007</v>
      </c>
      <c r="EZ136" s="22">
        <v>1.0169491525423726</v>
      </c>
      <c r="FA136" s="22">
        <v>1</v>
      </c>
      <c r="FB136" s="22">
        <v>0.81818181818181812</v>
      </c>
      <c r="FC136" s="22">
        <v>7.8457031217587474</v>
      </c>
      <c r="FD136" s="22">
        <v>2.359610146722578E-2</v>
      </c>
      <c r="FE136" s="22">
        <v>1.8698239754280643E-2</v>
      </c>
      <c r="FF136" s="50">
        <v>0</v>
      </c>
      <c r="FG136" s="22">
        <v>8.1152133812374509E-3</v>
      </c>
      <c r="FH136" s="22">
        <v>3.7050854335723561E-2</v>
      </c>
      <c r="FI136" s="22">
        <v>1.6059666582070517E-2</v>
      </c>
      <c r="FJ136" s="50">
        <v>0</v>
      </c>
      <c r="FK136" s="22">
        <v>1.7565311634289985E-2</v>
      </c>
      <c r="FL136" s="22">
        <v>0.12108538715482793</v>
      </c>
      <c r="FM136" s="69" t="s">
        <v>183</v>
      </c>
      <c r="FN136" s="70" t="s">
        <v>402</v>
      </c>
      <c r="FO136" s="70" t="s">
        <v>402</v>
      </c>
      <c r="FP136" s="70" t="s">
        <v>403</v>
      </c>
      <c r="FQ136" s="70" t="s">
        <v>427</v>
      </c>
      <c r="FR136" s="70"/>
      <c r="FS136" s="45"/>
    </row>
    <row r="137" spans="1:175" ht="12.75" customHeight="1" x14ac:dyDescent="0.25">
      <c r="A137" s="7" t="s">
        <v>184</v>
      </c>
      <c r="B137" s="28" t="s">
        <v>6</v>
      </c>
      <c r="C137" s="28" t="s">
        <v>85</v>
      </c>
      <c r="D137" s="28">
        <v>2008</v>
      </c>
      <c r="E137" s="28" t="s">
        <v>284</v>
      </c>
      <c r="F137" s="28"/>
      <c r="G137" s="18">
        <v>75.17</v>
      </c>
      <c r="H137" s="18">
        <v>163.59</v>
      </c>
      <c r="I137" s="19">
        <v>1</v>
      </c>
      <c r="J137" s="19">
        <v>50</v>
      </c>
      <c r="K137" s="16">
        <v>496.47120296399999</v>
      </c>
      <c r="L137" s="17">
        <v>1127.8267129999999</v>
      </c>
      <c r="M137" s="17">
        <v>639.64537399999995</v>
      </c>
      <c r="N137" s="18">
        <v>0.77</v>
      </c>
      <c r="O137" s="18">
        <v>0.14099999999999999</v>
      </c>
      <c r="P137" s="18">
        <v>5.460992907801419</v>
      </c>
      <c r="Q137" s="18">
        <v>26.366800000000001</v>
      </c>
      <c r="R137" s="19">
        <v>-23.4</v>
      </c>
      <c r="S137" s="31">
        <v>-498.26280501888289</v>
      </c>
      <c r="T137" s="21" t="s">
        <v>121</v>
      </c>
      <c r="U137" s="18">
        <v>197.5</v>
      </c>
      <c r="V137" s="18">
        <v>148.30000000000001</v>
      </c>
      <c r="W137" s="18">
        <v>962</v>
      </c>
      <c r="X137" s="18">
        <v>61</v>
      </c>
      <c r="Y137" s="18">
        <v>50</v>
      </c>
      <c r="Z137" s="18">
        <v>12</v>
      </c>
      <c r="AA137" s="18">
        <v>26.4</v>
      </c>
      <c r="AB137" s="18">
        <v>0.8</v>
      </c>
      <c r="AC137" s="18">
        <v>26.3</v>
      </c>
      <c r="AD137" s="18">
        <v>0.7</v>
      </c>
      <c r="AE137" s="18">
        <v>21</v>
      </c>
      <c r="AF137" s="18">
        <v>2.6</v>
      </c>
      <c r="AG137" s="18">
        <v>0.14474783959151799</v>
      </c>
      <c r="AH137" s="18">
        <v>14.474783959151798</v>
      </c>
      <c r="AI137" s="18">
        <v>0.104031647609792</v>
      </c>
      <c r="AJ137" s="18">
        <v>0.45749437469681697</v>
      </c>
      <c r="AK137" s="18">
        <v>45.749437469681695</v>
      </c>
      <c r="AL137" s="18">
        <v>5.7171060804015801E-2</v>
      </c>
      <c r="AM137" s="18">
        <v>0.39775778571166398</v>
      </c>
      <c r="AN137" s="18">
        <v>39.775778571166398</v>
      </c>
      <c r="AO137" s="18">
        <v>7.5005913983570399E-2</v>
      </c>
      <c r="AP137" s="18">
        <v>0.75965178767389219</v>
      </c>
      <c r="AQ137" s="18">
        <v>0.24034821232610781</v>
      </c>
      <c r="AR137" s="18">
        <v>1.1145583648546886</v>
      </c>
      <c r="AS137" s="18">
        <v>3.5227066851654909</v>
      </c>
      <c r="AT137" s="18">
        <v>4.6372650500201793</v>
      </c>
      <c r="AU137" s="18">
        <v>60.224221428833495</v>
      </c>
      <c r="AV137" s="21"/>
      <c r="AW137" s="21"/>
      <c r="AX137" s="21" t="s">
        <v>432</v>
      </c>
      <c r="AY137" s="21">
        <v>4.2732690710371299E-3</v>
      </c>
      <c r="AZ137" s="21">
        <v>6.2262969494564224E-3</v>
      </c>
      <c r="BA137" s="21">
        <v>8.6660017460169405E-3</v>
      </c>
      <c r="BB137" s="21">
        <v>1.0498650770262866E-2</v>
      </c>
      <c r="BC137" s="21">
        <v>7.0762464348245466E-3</v>
      </c>
      <c r="BD137" s="21">
        <v>1.5050505161303483E-2</v>
      </c>
      <c r="BE137" s="21">
        <v>9.902524175454187E-3</v>
      </c>
      <c r="BF137" s="21">
        <v>2.318468554486924E-2</v>
      </c>
      <c r="BG137" s="21">
        <v>1.3060747390985117E-2</v>
      </c>
      <c r="BH137" s="21">
        <v>2.8416688422951378E-2</v>
      </c>
      <c r="BI137" s="21">
        <v>1.4013700589123415E-2</v>
      </c>
      <c r="BJ137" s="21">
        <v>3.7197845816399157E-2</v>
      </c>
      <c r="BK137" s="21">
        <v>1.2690821025668432E-2</v>
      </c>
      <c r="BL137" s="21">
        <v>4.5445286721374725E-2</v>
      </c>
      <c r="BM137" s="21">
        <v>4.9349428316210562E-3</v>
      </c>
      <c r="BN137" s="21">
        <v>5.0230397087773763E-2</v>
      </c>
      <c r="BO137" s="21">
        <v>9.3415900717111078E-3</v>
      </c>
      <c r="BP137" s="21">
        <v>2.0526735278297563E-2</v>
      </c>
      <c r="BQ137" s="21">
        <v>9.6893717676135964E-3</v>
      </c>
      <c r="BR137" s="21" t="s">
        <v>432</v>
      </c>
      <c r="BS137" s="21">
        <v>4.040562422507258E-2</v>
      </c>
      <c r="BT137" s="21">
        <v>2.5089214665222136E-2</v>
      </c>
      <c r="BU137" s="21">
        <v>0.35602552631395906</v>
      </c>
      <c r="BV137" s="21">
        <v>7.4390776986428028E-2</v>
      </c>
      <c r="BW137" s="21">
        <v>0.21694612016988429</v>
      </c>
      <c r="BX137" s="21">
        <v>0.42382383128156842</v>
      </c>
      <c r="BY137" s="21">
        <v>3.4082817490788592E-2</v>
      </c>
      <c r="BZ137" s="21">
        <v>0.11962974270076364</v>
      </c>
      <c r="CA137" s="21">
        <v>1.6948646761471991E-2</v>
      </c>
      <c r="CB137" s="21">
        <v>2.7048105831197412E-2</v>
      </c>
      <c r="CC137" s="21">
        <v>1.5870888627840828E-2</v>
      </c>
      <c r="CD137" s="21">
        <v>4.8200016543579874E-2</v>
      </c>
      <c r="CE137" s="21">
        <v>2.5687856096466948E-2</v>
      </c>
      <c r="CF137" s="21">
        <v>7.1537038009385392E-2</v>
      </c>
      <c r="CG137" s="21">
        <v>2.5896080235835058E-2</v>
      </c>
      <c r="CH137" s="21">
        <v>6.896866750050186E-2</v>
      </c>
      <c r="CI137" s="21">
        <v>2.257031392600746E-2</v>
      </c>
      <c r="CJ137" s="21">
        <v>6.0941997550980835E-2</v>
      </c>
      <c r="CK137" s="21">
        <v>3.3377915913042483E-2</v>
      </c>
      <c r="CL137" s="21">
        <v>4.4986656295640109E-2</v>
      </c>
      <c r="CM137" s="51">
        <v>0</v>
      </c>
      <c r="CN137" s="51">
        <v>0</v>
      </c>
      <c r="CO137" s="21">
        <v>1.7313088074685859E-2</v>
      </c>
      <c r="CP137" s="21">
        <v>9.8342528756389328E-3</v>
      </c>
      <c r="CQ137" s="21">
        <v>2.602535225366354E-2</v>
      </c>
      <c r="CR137" s="21" t="s">
        <v>432</v>
      </c>
      <c r="CS137" s="21">
        <v>9.5998913332447557E-3</v>
      </c>
      <c r="CT137" s="21">
        <v>7.171784337316368E-3</v>
      </c>
      <c r="CU137" s="21">
        <v>2.8453459053892637E-2</v>
      </c>
      <c r="CV137" s="21">
        <v>1.6879012357304216E-2</v>
      </c>
      <c r="CW137" s="21">
        <v>6.8207806647429328E-2</v>
      </c>
      <c r="CX137" s="21">
        <v>2.2129011308076266E-2</v>
      </c>
      <c r="CY137" s="21">
        <v>5.3268744330389972E-2</v>
      </c>
      <c r="CZ137" s="21">
        <v>2.2534174743577513E-2</v>
      </c>
      <c r="DA137" s="21">
        <v>7.7819019899873637E-2</v>
      </c>
      <c r="DB137" s="21">
        <v>1.77491368162342E-2</v>
      </c>
      <c r="DC137" s="21">
        <v>6.8249098046770387E-2</v>
      </c>
      <c r="DD137" s="21">
        <v>1.2227730051347165E-2</v>
      </c>
      <c r="DE137" s="21">
        <v>3.4324739779756787E-2</v>
      </c>
      <c r="DF137" s="21">
        <v>1.5939912371421533E-2</v>
      </c>
      <c r="DG137" s="21">
        <v>2.0220837529713161E-2</v>
      </c>
      <c r="DH137" s="21">
        <v>3.7728240525915636E-3</v>
      </c>
      <c r="DI137" s="21">
        <v>0.22279800784492063</v>
      </c>
      <c r="DJ137" s="21">
        <v>0.32827866943139328</v>
      </c>
      <c r="DK137" s="21">
        <v>0.3223333935690843</v>
      </c>
      <c r="DL137" s="21">
        <v>1.4734362870061786</v>
      </c>
      <c r="DM137" s="21">
        <v>1.4467516863680649</v>
      </c>
      <c r="DN137" s="21">
        <v>3.4763012322504525</v>
      </c>
      <c r="DO137" s="21">
        <v>2.6513704320538318</v>
      </c>
      <c r="DP137" s="21">
        <v>3.1590369151660127</v>
      </c>
      <c r="DQ137" s="24">
        <v>3.2307904737126393E-2</v>
      </c>
      <c r="DR137" s="24">
        <v>1.2831623232600434E-2</v>
      </c>
      <c r="DS137" s="24">
        <v>2.0389791721781379E-2</v>
      </c>
      <c r="DT137" s="24">
        <v>4.748592045364794E-2</v>
      </c>
      <c r="DU137" s="24">
        <v>3.5063914208523839E-2</v>
      </c>
      <c r="DV137" s="24">
        <v>0.10018361691255571</v>
      </c>
      <c r="DW137" s="24">
        <v>4.7895537441124271E-2</v>
      </c>
      <c r="DX137" s="24">
        <v>0.39716667908380537</v>
      </c>
      <c r="DY137" s="24">
        <v>1.7196798617156468</v>
      </c>
      <c r="DZ137" s="24">
        <v>0.73840653973951087</v>
      </c>
      <c r="EA137" s="24">
        <v>0.51659000082236795</v>
      </c>
      <c r="EB137" s="24">
        <v>0.14500984568773356</v>
      </c>
      <c r="EC137" s="24">
        <v>9.1516939127991526E-2</v>
      </c>
      <c r="ED137" s="24">
        <v>0.2131344032784202</v>
      </c>
      <c r="EE137" s="24">
        <v>0.44966118809414529</v>
      </c>
      <c r="EF137" s="21">
        <v>0.37</v>
      </c>
      <c r="EG137" s="21">
        <v>0.17</v>
      </c>
      <c r="EH137" s="21">
        <v>0.32</v>
      </c>
      <c r="EI137" s="21">
        <v>0.26</v>
      </c>
      <c r="EJ137" s="21">
        <v>0.28999999999999998</v>
      </c>
      <c r="EK137" s="21">
        <v>0.02</v>
      </c>
      <c r="EL137" s="21">
        <v>1.4300000000000002</v>
      </c>
      <c r="EM137" s="21">
        <v>0.57000000000000006</v>
      </c>
      <c r="EN137" s="21">
        <v>0.04</v>
      </c>
      <c r="EO137" s="21">
        <v>0.04</v>
      </c>
      <c r="EP137" s="21">
        <v>0.02</v>
      </c>
      <c r="EQ137" s="21">
        <v>0.1</v>
      </c>
      <c r="ER137" s="21">
        <v>0.03</v>
      </c>
      <c r="ES137" s="21">
        <v>0.02</v>
      </c>
      <c r="ET137" s="21">
        <v>0.01</v>
      </c>
      <c r="EU137" s="21">
        <v>6.0000000000000005E-2</v>
      </c>
      <c r="EV137" s="21">
        <v>0.01</v>
      </c>
      <c r="EW137" s="21">
        <v>0.02</v>
      </c>
      <c r="EX137" s="21">
        <v>0.03</v>
      </c>
      <c r="EY137" s="21">
        <v>0.19</v>
      </c>
      <c r="EZ137" s="21">
        <v>1.7</v>
      </c>
      <c r="FA137" s="21">
        <v>1</v>
      </c>
      <c r="FB137" s="21">
        <v>0.66666666666666674</v>
      </c>
      <c r="FC137" s="21">
        <v>1.9237460891867177</v>
      </c>
      <c r="FD137" s="25">
        <v>7.0164912007151985E-3</v>
      </c>
      <c r="FE137" s="53">
        <v>0</v>
      </c>
      <c r="FF137" s="53">
        <v>0</v>
      </c>
      <c r="FG137" s="25">
        <v>8.8089046269073049E-3</v>
      </c>
      <c r="FH137" s="25">
        <v>2.9586668456217654E-2</v>
      </c>
      <c r="FI137" s="25">
        <v>2.0950563109489465E-2</v>
      </c>
      <c r="FJ137" s="25">
        <v>6.4200583478279507E-3</v>
      </c>
      <c r="FK137" s="25">
        <v>2.598294713938766E-2</v>
      </c>
      <c r="FL137" s="25">
        <v>9.876563288054524E-2</v>
      </c>
      <c r="FM137" s="69" t="s">
        <v>184</v>
      </c>
      <c r="FN137" s="70" t="s">
        <v>402</v>
      </c>
      <c r="FO137" s="70" t="s">
        <v>402</v>
      </c>
      <c r="FP137" s="70" t="s">
        <v>403</v>
      </c>
      <c r="FQ137" s="70" t="s">
        <v>392</v>
      </c>
      <c r="FR137" s="70" t="s">
        <v>392</v>
      </c>
      <c r="FS137" s="45"/>
    </row>
    <row r="138" spans="1:175" ht="12.75" customHeight="1" x14ac:dyDescent="0.25">
      <c r="A138" s="8"/>
      <c r="B138" s="42"/>
      <c r="C138" s="42"/>
      <c r="D138" s="42"/>
      <c r="E138" s="42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4"/>
      <c r="BT138" s="24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</row>
    <row r="139" spans="1:175" ht="12.75" customHeight="1" x14ac:dyDescent="0.25">
      <c r="A139" s="8"/>
      <c r="B139" s="42"/>
      <c r="C139" s="42"/>
      <c r="D139" s="42"/>
      <c r="E139" s="42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4"/>
      <c r="BT139" s="24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</row>
    <row r="140" spans="1:175" ht="12.75" customHeight="1" x14ac:dyDescent="0.25">
      <c r="A140" s="8"/>
      <c r="B140" s="42"/>
    </row>
    <row r="141" spans="1:175" ht="12.75" customHeight="1" x14ac:dyDescent="0.25">
      <c r="A141" s="8"/>
      <c r="B141" s="42"/>
      <c r="C141" s="42"/>
      <c r="D141" s="42"/>
      <c r="E141" s="42"/>
      <c r="F141" s="42"/>
    </row>
    <row r="142" spans="1:175" ht="12.75" customHeight="1" x14ac:dyDescent="0.25">
      <c r="DQ142" s="43"/>
      <c r="DR142" s="43"/>
      <c r="DS142" s="43"/>
      <c r="DT142" s="43"/>
      <c r="DU142" s="43"/>
      <c r="DV142" s="22"/>
      <c r="DW142" s="2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4765E-587D-4AD8-B3AC-8C9F7837AEAE}">
  <dimension ref="A1:FQ288"/>
  <sheetViews>
    <sheetView zoomScaleNormal="100" workbookViewId="0"/>
  </sheetViews>
  <sheetFormatPr defaultColWidth="11.85546875" defaultRowHeight="12.75" customHeight="1" x14ac:dyDescent="0.25"/>
  <cols>
    <col min="1" max="1" width="11.7109375" style="61" customWidth="1"/>
    <col min="2" max="2" width="22.42578125" style="83" bestFit="1" customWidth="1"/>
    <col min="3" max="3" width="11.7109375" style="83" customWidth="1"/>
    <col min="4" max="4" width="11.7109375" style="84" customWidth="1"/>
    <col min="5" max="6" width="11.7109375" style="83" customWidth="1"/>
    <col min="7" max="8" width="11.7109375" style="85" customWidth="1"/>
    <col min="9" max="9" width="11.7109375" style="83" customWidth="1"/>
    <col min="10" max="10" width="11.7109375" style="85" customWidth="1"/>
    <col min="11" max="13" width="11.7109375" style="83" customWidth="1"/>
    <col min="14" max="47" width="11.7109375" style="74" customWidth="1"/>
    <col min="48" max="51" width="11.7109375" style="86" customWidth="1"/>
    <col min="52" max="145" width="11.7109375" style="74" customWidth="1"/>
    <col min="146" max="168" width="11.7109375" style="83" customWidth="1"/>
    <col min="169" max="171" width="85.28515625" style="70" bestFit="1" customWidth="1"/>
    <col min="172" max="172" width="71.7109375" style="70" bestFit="1" customWidth="1"/>
    <col min="173" max="173" width="114.28515625" style="70" bestFit="1" customWidth="1"/>
    <col min="174" max="16384" width="11.85546875" style="70"/>
  </cols>
  <sheetData>
    <row r="1" spans="1:173" s="87" customFormat="1" ht="90" x14ac:dyDescent="0.25">
      <c r="A1" s="87" t="s">
        <v>26</v>
      </c>
      <c r="B1" s="87" t="s">
        <v>0</v>
      </c>
      <c r="C1" s="87" t="s">
        <v>1</v>
      </c>
      <c r="D1" s="87" t="s">
        <v>25</v>
      </c>
      <c r="E1" s="87" t="s">
        <v>16</v>
      </c>
      <c r="F1" s="87" t="s">
        <v>17</v>
      </c>
      <c r="G1" s="87" t="s">
        <v>18</v>
      </c>
      <c r="H1" s="87" t="s">
        <v>149</v>
      </c>
      <c r="I1" s="87" t="s">
        <v>148</v>
      </c>
      <c r="J1" s="87" t="s">
        <v>19</v>
      </c>
      <c r="K1" s="87" t="s">
        <v>382</v>
      </c>
      <c r="L1" s="87" t="s">
        <v>280</v>
      </c>
      <c r="M1" s="87" t="s">
        <v>279</v>
      </c>
      <c r="N1" s="87" t="s">
        <v>59</v>
      </c>
      <c r="O1" s="87" t="s">
        <v>32</v>
      </c>
      <c r="P1" s="87" t="s">
        <v>33</v>
      </c>
      <c r="Q1" s="87" t="s">
        <v>72</v>
      </c>
      <c r="R1" s="87" t="s">
        <v>282</v>
      </c>
      <c r="S1" s="87" t="s">
        <v>283</v>
      </c>
      <c r="T1" s="87" t="s">
        <v>34</v>
      </c>
      <c r="U1" s="87" t="s">
        <v>73</v>
      </c>
      <c r="V1" s="87" t="s">
        <v>383</v>
      </c>
      <c r="W1" s="87" t="s">
        <v>65</v>
      </c>
      <c r="X1" s="87" t="s">
        <v>384</v>
      </c>
      <c r="Y1" s="87" t="s">
        <v>66</v>
      </c>
      <c r="Z1" s="87" t="s">
        <v>385</v>
      </c>
      <c r="AA1" s="87" t="s">
        <v>74</v>
      </c>
      <c r="AB1" s="87" t="s">
        <v>386</v>
      </c>
      <c r="AC1" s="87" t="s">
        <v>67</v>
      </c>
      <c r="AD1" s="87" t="s">
        <v>387</v>
      </c>
      <c r="AE1" s="87" t="s">
        <v>68</v>
      </c>
      <c r="AF1" s="87" t="s">
        <v>388</v>
      </c>
      <c r="AG1" s="87" t="s">
        <v>141</v>
      </c>
      <c r="AH1" s="87" t="s">
        <v>142</v>
      </c>
      <c r="AI1" s="87" t="s">
        <v>389</v>
      </c>
      <c r="AJ1" s="87" t="s">
        <v>143</v>
      </c>
      <c r="AK1" s="87" t="s">
        <v>144</v>
      </c>
      <c r="AL1" s="87" t="s">
        <v>390</v>
      </c>
      <c r="AM1" s="87" t="s">
        <v>145</v>
      </c>
      <c r="AN1" s="87" t="s">
        <v>146</v>
      </c>
      <c r="AO1" s="87" t="s">
        <v>391</v>
      </c>
      <c r="AP1" s="87" t="s">
        <v>70</v>
      </c>
      <c r="AQ1" s="87" t="s">
        <v>71</v>
      </c>
      <c r="AR1" s="87" t="s">
        <v>625</v>
      </c>
      <c r="AS1" s="87" t="s">
        <v>626</v>
      </c>
      <c r="AT1" s="87" t="s">
        <v>627</v>
      </c>
      <c r="AU1" s="87" t="s">
        <v>147</v>
      </c>
      <c r="AV1" s="87" t="s">
        <v>628</v>
      </c>
      <c r="AW1" s="87" t="s">
        <v>289</v>
      </c>
      <c r="AX1" s="87" t="s">
        <v>290</v>
      </c>
      <c r="AY1" s="87" t="s">
        <v>291</v>
      </c>
      <c r="AZ1" s="87" t="s">
        <v>292</v>
      </c>
      <c r="BA1" s="87" t="s">
        <v>293</v>
      </c>
      <c r="BB1" s="87" t="s">
        <v>294</v>
      </c>
      <c r="BC1" s="87" t="s">
        <v>295</v>
      </c>
      <c r="BD1" s="87" t="s">
        <v>296</v>
      </c>
      <c r="BE1" s="87" t="s">
        <v>297</v>
      </c>
      <c r="BF1" s="87" t="s">
        <v>298</v>
      </c>
      <c r="BG1" s="87" t="s">
        <v>299</v>
      </c>
      <c r="BH1" s="87" t="s">
        <v>300</v>
      </c>
      <c r="BI1" s="87" t="s">
        <v>301</v>
      </c>
      <c r="BJ1" s="87" t="s">
        <v>302</v>
      </c>
      <c r="BK1" s="87" t="s">
        <v>303</v>
      </c>
      <c r="BL1" s="87" t="s">
        <v>304</v>
      </c>
      <c r="BM1" s="87" t="s">
        <v>305</v>
      </c>
      <c r="BN1" s="87" t="s">
        <v>306</v>
      </c>
      <c r="BO1" s="87" t="s">
        <v>307</v>
      </c>
      <c r="BP1" s="87" t="s">
        <v>308</v>
      </c>
      <c r="BQ1" s="87" t="s">
        <v>309</v>
      </c>
      <c r="BR1" s="87" t="s">
        <v>310</v>
      </c>
      <c r="BS1" s="87" t="s">
        <v>629</v>
      </c>
      <c r="BT1" s="87" t="s">
        <v>312</v>
      </c>
      <c r="BU1" s="87" t="s">
        <v>313</v>
      </c>
      <c r="BV1" s="87" t="s">
        <v>314</v>
      </c>
      <c r="BW1" s="87" t="s">
        <v>315</v>
      </c>
      <c r="BX1" s="87" t="s">
        <v>316</v>
      </c>
      <c r="BY1" s="87" t="s">
        <v>317</v>
      </c>
      <c r="BZ1" s="87" t="s">
        <v>318</v>
      </c>
      <c r="CA1" s="87" t="s">
        <v>319</v>
      </c>
      <c r="CB1" s="87" t="s">
        <v>320</v>
      </c>
      <c r="CC1" s="87" t="s">
        <v>321</v>
      </c>
      <c r="CD1" s="87" t="s">
        <v>322</v>
      </c>
      <c r="CE1" s="87" t="s">
        <v>323</v>
      </c>
      <c r="CF1" s="87" t="s">
        <v>324</v>
      </c>
      <c r="CG1" s="87" t="s">
        <v>325</v>
      </c>
      <c r="CH1" s="87" t="s">
        <v>326</v>
      </c>
      <c r="CI1" s="87" t="s">
        <v>327</v>
      </c>
      <c r="CJ1" s="87" t="s">
        <v>328</v>
      </c>
      <c r="CK1" s="87" t="s">
        <v>329</v>
      </c>
      <c r="CL1" s="87" t="s">
        <v>330</v>
      </c>
      <c r="CM1" s="87" t="s">
        <v>331</v>
      </c>
      <c r="CN1" s="87" t="s">
        <v>332</v>
      </c>
      <c r="CO1" s="87" t="s">
        <v>624</v>
      </c>
      <c r="CP1" s="87" t="s">
        <v>334</v>
      </c>
      <c r="CQ1" s="87" t="s">
        <v>335</v>
      </c>
      <c r="CR1" s="87" t="s">
        <v>336</v>
      </c>
      <c r="CS1" s="87" t="s">
        <v>337</v>
      </c>
      <c r="CT1" s="87" t="s">
        <v>338</v>
      </c>
      <c r="CU1" s="87" t="s">
        <v>339</v>
      </c>
      <c r="CV1" s="87" t="s">
        <v>340</v>
      </c>
      <c r="CW1" s="87" t="s">
        <v>341</v>
      </c>
      <c r="CX1" s="87" t="s">
        <v>342</v>
      </c>
      <c r="CY1" s="87" t="s">
        <v>343</v>
      </c>
      <c r="CZ1" s="87" t="s">
        <v>344</v>
      </c>
      <c r="DA1" s="87" t="s">
        <v>345</v>
      </c>
      <c r="DB1" s="87" t="s">
        <v>346</v>
      </c>
      <c r="DC1" s="87" t="s">
        <v>347</v>
      </c>
      <c r="DD1" s="87" t="s">
        <v>348</v>
      </c>
      <c r="DE1" s="87" t="s">
        <v>349</v>
      </c>
      <c r="DF1" s="87" t="s">
        <v>350</v>
      </c>
      <c r="DG1" s="87" t="s">
        <v>351</v>
      </c>
      <c r="DH1" s="87" t="s">
        <v>352</v>
      </c>
      <c r="DI1" s="87" t="s">
        <v>630</v>
      </c>
      <c r="DJ1" s="87" t="s">
        <v>371</v>
      </c>
      <c r="DK1" s="87" t="s">
        <v>372</v>
      </c>
      <c r="DL1" s="87" t="s">
        <v>373</v>
      </c>
      <c r="DM1" s="87" t="s">
        <v>374</v>
      </c>
      <c r="DN1" s="87" t="s">
        <v>375</v>
      </c>
      <c r="DO1" s="87" t="s">
        <v>376</v>
      </c>
      <c r="DP1" s="87" t="s">
        <v>377</v>
      </c>
      <c r="DQ1" s="87" t="s">
        <v>631</v>
      </c>
      <c r="DR1" s="87" t="s">
        <v>60</v>
      </c>
      <c r="DS1" s="87" t="s">
        <v>61</v>
      </c>
      <c r="DT1" s="87" t="s">
        <v>378</v>
      </c>
      <c r="DU1" s="87" t="s">
        <v>62</v>
      </c>
      <c r="DV1" s="87" t="s">
        <v>287</v>
      </c>
      <c r="DW1" s="87" t="s">
        <v>69</v>
      </c>
      <c r="DX1" s="87" t="s">
        <v>63</v>
      </c>
      <c r="DY1" s="87" t="s">
        <v>64</v>
      </c>
      <c r="DZ1" s="87" t="s">
        <v>354</v>
      </c>
      <c r="EA1" s="87" t="s">
        <v>355</v>
      </c>
      <c r="EB1" s="87" t="s">
        <v>379</v>
      </c>
      <c r="EC1" s="87" t="s">
        <v>380</v>
      </c>
      <c r="ED1" s="87" t="s">
        <v>381</v>
      </c>
      <c r="EE1" s="87" t="s">
        <v>575</v>
      </c>
      <c r="EF1" s="87" t="s">
        <v>632</v>
      </c>
      <c r="EG1" s="87" t="s">
        <v>601</v>
      </c>
      <c r="EH1" s="87" t="s">
        <v>356</v>
      </c>
      <c r="EI1" s="87" t="s">
        <v>357</v>
      </c>
      <c r="EJ1" s="87" t="s">
        <v>358</v>
      </c>
      <c r="EK1" s="87" t="s">
        <v>359</v>
      </c>
      <c r="EL1" s="87" t="s">
        <v>360</v>
      </c>
      <c r="EM1" s="87" t="s">
        <v>361</v>
      </c>
      <c r="EN1" s="87" t="s">
        <v>362</v>
      </c>
      <c r="EO1" s="87" t="s">
        <v>363</v>
      </c>
      <c r="EP1" s="87" t="s">
        <v>364</v>
      </c>
      <c r="EQ1" s="87" t="s">
        <v>29</v>
      </c>
      <c r="ER1" s="87" t="s">
        <v>365</v>
      </c>
      <c r="ES1" s="87" t="s">
        <v>366</v>
      </c>
      <c r="ET1" s="87" t="s">
        <v>367</v>
      </c>
      <c r="EU1" s="87" t="s">
        <v>30</v>
      </c>
      <c r="EV1" s="87" t="s">
        <v>368</v>
      </c>
      <c r="EW1" s="87" t="s">
        <v>581</v>
      </c>
      <c r="EX1" s="87" t="s">
        <v>31</v>
      </c>
      <c r="EY1" s="87" t="s">
        <v>633</v>
      </c>
      <c r="EZ1" s="87" t="s">
        <v>75</v>
      </c>
      <c r="FA1" s="87" t="s">
        <v>2</v>
      </c>
      <c r="FB1" s="87" t="s">
        <v>3</v>
      </c>
      <c r="FC1" s="87" t="s">
        <v>4</v>
      </c>
      <c r="FD1" s="87" t="s">
        <v>634</v>
      </c>
      <c r="FE1" s="87" t="s">
        <v>28</v>
      </c>
      <c r="FF1" s="87" t="s">
        <v>77</v>
      </c>
      <c r="FG1" s="87" t="s">
        <v>78</v>
      </c>
      <c r="FH1" s="87" t="s">
        <v>79</v>
      </c>
      <c r="FI1" s="87" t="s">
        <v>80</v>
      </c>
      <c r="FJ1" s="87" t="s">
        <v>81</v>
      </c>
      <c r="FK1" s="87" t="s">
        <v>82</v>
      </c>
      <c r="FL1" s="87" t="s">
        <v>635</v>
      </c>
      <c r="FM1" s="87" t="s">
        <v>411</v>
      </c>
      <c r="FN1" s="87" t="s">
        <v>576</v>
      </c>
      <c r="FO1" s="87" t="s">
        <v>577</v>
      </c>
      <c r="FP1" s="87" t="s">
        <v>430</v>
      </c>
      <c r="FQ1" s="87" t="s">
        <v>408</v>
      </c>
    </row>
    <row r="2" spans="1:173" s="63" customFormat="1" ht="12.75" customHeight="1" x14ac:dyDescent="0.25">
      <c r="A2" s="62" t="s">
        <v>185</v>
      </c>
      <c r="B2" s="63" t="s">
        <v>271</v>
      </c>
      <c r="D2" s="63">
        <v>2018</v>
      </c>
      <c r="E2" s="64" t="s">
        <v>285</v>
      </c>
      <c r="F2" s="64" t="s">
        <v>281</v>
      </c>
      <c r="G2" s="64">
        <v>72.5</v>
      </c>
      <c r="H2" s="64">
        <v>130.5</v>
      </c>
      <c r="I2" s="65">
        <v>1</v>
      </c>
      <c r="J2" s="66">
        <v>14.5</v>
      </c>
      <c r="K2" s="66">
        <v>37.458522282300002</v>
      </c>
      <c r="L2" s="66">
        <v>74.012406999999996</v>
      </c>
      <c r="M2" s="66">
        <v>1158.0915890000001</v>
      </c>
      <c r="N2" s="64">
        <v>1.42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DL2" s="67">
        <v>3.3151364915042483</v>
      </c>
      <c r="DN2" s="67">
        <v>3.9240652036883081</v>
      </c>
      <c r="DO2" s="67">
        <v>4.8037502916049757</v>
      </c>
      <c r="DP2" s="67"/>
      <c r="EF2" s="67"/>
      <c r="EG2" s="67"/>
      <c r="EH2" s="67"/>
      <c r="EI2" s="67"/>
      <c r="EJ2" s="67"/>
      <c r="EK2" s="67"/>
      <c r="EL2" s="67"/>
      <c r="EZ2" s="67"/>
      <c r="FA2" s="67"/>
      <c r="FB2" s="67"/>
      <c r="FC2" s="67"/>
      <c r="FM2" s="63" t="s">
        <v>407</v>
      </c>
      <c r="FQ2" s="63" t="s">
        <v>407</v>
      </c>
    </row>
    <row r="3" spans="1:173" s="63" customFormat="1" ht="12.75" customHeight="1" x14ac:dyDescent="0.25">
      <c r="A3" s="62" t="s">
        <v>186</v>
      </c>
      <c r="B3" s="63" t="s">
        <v>271</v>
      </c>
      <c r="D3" s="63">
        <v>2018</v>
      </c>
      <c r="E3" s="64" t="s">
        <v>285</v>
      </c>
      <c r="F3" s="64" t="s">
        <v>281</v>
      </c>
      <c r="G3" s="64">
        <v>72.709999999999994</v>
      </c>
      <c r="H3" s="64">
        <v>130.5</v>
      </c>
      <c r="I3" s="65">
        <v>1</v>
      </c>
      <c r="J3" s="66">
        <v>18.5</v>
      </c>
      <c r="K3" s="66">
        <v>35.669043320100002</v>
      </c>
      <c r="L3" s="66">
        <v>93.239808999999994</v>
      </c>
      <c r="M3" s="66">
        <v>1158.7016880000001</v>
      </c>
      <c r="N3" s="64">
        <v>2.71</v>
      </c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DL3" s="67">
        <v>0.79516459988879262</v>
      </c>
      <c r="DN3" s="67">
        <v>6.8730174080088204</v>
      </c>
      <c r="DO3" s="67">
        <v>7.4715199108757453</v>
      </c>
      <c r="DP3" s="67"/>
      <c r="EF3" s="67"/>
      <c r="EG3" s="67"/>
      <c r="EH3" s="67"/>
      <c r="EI3" s="67"/>
      <c r="EJ3" s="67"/>
      <c r="EK3" s="67"/>
      <c r="EL3" s="67"/>
      <c r="EZ3" s="67"/>
      <c r="FA3" s="67"/>
      <c r="FB3" s="67"/>
      <c r="FC3" s="67"/>
      <c r="FM3" s="63" t="s">
        <v>407</v>
      </c>
      <c r="FQ3" s="63" t="s">
        <v>407</v>
      </c>
    </row>
    <row r="4" spans="1:173" s="63" customFormat="1" ht="12.75" customHeight="1" x14ac:dyDescent="0.25">
      <c r="A4" s="62" t="s">
        <v>187</v>
      </c>
      <c r="B4" s="63" t="s">
        <v>271</v>
      </c>
      <c r="D4" s="63">
        <v>2018</v>
      </c>
      <c r="E4" s="64" t="s">
        <v>285</v>
      </c>
      <c r="F4" s="64" t="s">
        <v>281</v>
      </c>
      <c r="G4" s="64">
        <v>73.12</v>
      </c>
      <c r="H4" s="64">
        <v>130.5</v>
      </c>
      <c r="I4" s="65">
        <v>1</v>
      </c>
      <c r="J4" s="66">
        <v>24.3</v>
      </c>
      <c r="K4" s="66">
        <v>35.984694666000003</v>
      </c>
      <c r="L4" s="66">
        <v>134.78304700000001</v>
      </c>
      <c r="M4" s="66">
        <v>1161.269266</v>
      </c>
      <c r="N4" s="64">
        <v>2.65</v>
      </c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DL4" s="67">
        <v>0.69007221579100209</v>
      </c>
      <c r="DN4" s="67">
        <v>5.7511910768807439</v>
      </c>
      <c r="DO4" s="67">
        <v>4.6838910049683626</v>
      </c>
      <c r="DP4" s="67"/>
      <c r="EF4" s="67"/>
      <c r="EG4" s="67"/>
      <c r="EH4" s="67"/>
      <c r="EI4" s="67"/>
      <c r="EJ4" s="67"/>
      <c r="EK4" s="67"/>
      <c r="EL4" s="67"/>
      <c r="EZ4" s="67"/>
      <c r="FA4" s="67"/>
      <c r="FB4" s="67"/>
      <c r="FC4" s="67"/>
      <c r="FM4" s="63" t="s">
        <v>407</v>
      </c>
      <c r="FQ4" s="63" t="s">
        <v>407</v>
      </c>
    </row>
    <row r="5" spans="1:173" s="63" customFormat="1" ht="12.75" customHeight="1" x14ac:dyDescent="0.25">
      <c r="A5" s="62" t="s">
        <v>188</v>
      </c>
      <c r="B5" s="63" t="s">
        <v>271</v>
      </c>
      <c r="D5" s="63">
        <v>2018</v>
      </c>
      <c r="E5" s="64" t="s">
        <v>285</v>
      </c>
      <c r="F5" s="64" t="s">
        <v>281</v>
      </c>
      <c r="G5" s="64">
        <v>72.91</v>
      </c>
      <c r="H5" s="64">
        <v>130.5</v>
      </c>
      <c r="I5" s="65">
        <v>1</v>
      </c>
      <c r="J5" s="66">
        <v>22</v>
      </c>
      <c r="K5" s="66">
        <v>34.494212934700002</v>
      </c>
      <c r="L5" s="66">
        <v>113.08099</v>
      </c>
      <c r="M5" s="66">
        <v>1159.727392</v>
      </c>
      <c r="N5" s="64">
        <v>2.27</v>
      </c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DL5" s="67">
        <v>0.85536114636160177</v>
      </c>
      <c r="DN5" s="67">
        <v>9.9962942442756315</v>
      </c>
      <c r="DO5" s="67">
        <v>4.2661014104287167</v>
      </c>
      <c r="DP5" s="67"/>
      <c r="EF5" s="67"/>
      <c r="EG5" s="67"/>
      <c r="EH5" s="67"/>
      <c r="EI5" s="67"/>
      <c r="EJ5" s="67"/>
      <c r="EK5" s="67"/>
      <c r="EL5" s="67"/>
      <c r="EZ5" s="67"/>
      <c r="FA5" s="67"/>
      <c r="FB5" s="67"/>
      <c r="FC5" s="67"/>
      <c r="FM5" s="63" t="s">
        <v>407</v>
      </c>
      <c r="FQ5" s="63" t="s">
        <v>407</v>
      </c>
    </row>
    <row r="6" spans="1:173" s="63" customFormat="1" ht="12.75" customHeight="1" x14ac:dyDescent="0.25">
      <c r="A6" s="62" t="s">
        <v>189</v>
      </c>
      <c r="B6" s="63" t="s">
        <v>271</v>
      </c>
      <c r="D6" s="63">
        <v>2018</v>
      </c>
      <c r="E6" s="64" t="s">
        <v>285</v>
      </c>
      <c r="F6" s="64" t="s">
        <v>281</v>
      </c>
      <c r="G6" s="64">
        <v>73.12</v>
      </c>
      <c r="H6" s="64">
        <v>130.37</v>
      </c>
      <c r="I6" s="65">
        <v>1</v>
      </c>
      <c r="J6" s="66">
        <v>24</v>
      </c>
      <c r="K6" s="66">
        <v>31.9360792481</v>
      </c>
      <c r="L6" s="66">
        <v>133.34138799999999</v>
      </c>
      <c r="M6" s="66">
        <v>1165.49197</v>
      </c>
      <c r="N6" s="64">
        <v>1.93</v>
      </c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DL6" s="67">
        <v>0.87370910316929828</v>
      </c>
      <c r="DN6" s="67">
        <v>7.5901735170881874</v>
      </c>
      <c r="DO6" s="67">
        <v>5.2322133215053732</v>
      </c>
      <c r="DP6" s="67"/>
      <c r="EF6" s="67"/>
      <c r="EG6" s="67"/>
      <c r="EH6" s="67"/>
      <c r="EI6" s="67"/>
      <c r="EJ6" s="67"/>
      <c r="EK6" s="67"/>
      <c r="EL6" s="67"/>
      <c r="EZ6" s="67"/>
      <c r="FA6" s="67"/>
      <c r="FB6" s="67"/>
      <c r="FC6" s="67"/>
      <c r="FM6" s="63" t="s">
        <v>407</v>
      </c>
      <c r="FQ6" s="63" t="s">
        <v>407</v>
      </c>
    </row>
    <row r="7" spans="1:173" s="63" customFormat="1" ht="12.75" customHeight="1" x14ac:dyDescent="0.25">
      <c r="A7" s="62" t="s">
        <v>190</v>
      </c>
      <c r="B7" s="63" t="s">
        <v>271</v>
      </c>
      <c r="D7" s="63">
        <v>2018</v>
      </c>
      <c r="E7" s="64" t="s">
        <v>285</v>
      </c>
      <c r="F7" s="64" t="s">
        <v>281</v>
      </c>
      <c r="G7" s="64">
        <v>73.59</v>
      </c>
      <c r="H7" s="64">
        <v>130.28</v>
      </c>
      <c r="I7" s="65">
        <v>1</v>
      </c>
      <c r="J7" s="66">
        <v>23.5</v>
      </c>
      <c r="K7" s="66">
        <v>60.986814192799997</v>
      </c>
      <c r="L7" s="66">
        <v>183.28942499999999</v>
      </c>
      <c r="M7" s="66">
        <v>1173.346481</v>
      </c>
      <c r="N7" s="64">
        <v>0.95</v>
      </c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DL7" s="67">
        <v>0.95288708153071211</v>
      </c>
      <c r="DN7" s="67">
        <v>5.967954636924282</v>
      </c>
      <c r="DO7" s="67">
        <v>4.7157072279132297</v>
      </c>
      <c r="DP7" s="67"/>
      <c r="EF7" s="67"/>
      <c r="EG7" s="67"/>
      <c r="EH7" s="67"/>
      <c r="EI7" s="67"/>
      <c r="EJ7" s="67"/>
      <c r="EK7" s="67"/>
      <c r="EL7" s="67"/>
      <c r="EZ7" s="67"/>
      <c r="FA7" s="67"/>
      <c r="FB7" s="67"/>
      <c r="FC7" s="67"/>
      <c r="FM7" s="63" t="s">
        <v>407</v>
      </c>
      <c r="FQ7" s="63" t="s">
        <v>407</v>
      </c>
    </row>
    <row r="8" spans="1:173" s="63" customFormat="1" ht="12.75" customHeight="1" x14ac:dyDescent="0.25">
      <c r="A8" s="62" t="s">
        <v>191</v>
      </c>
      <c r="B8" s="63" t="s">
        <v>271</v>
      </c>
      <c r="D8" s="63">
        <v>2018</v>
      </c>
      <c r="E8" s="64" t="s">
        <v>285</v>
      </c>
      <c r="F8" s="64" t="s">
        <v>281</v>
      </c>
      <c r="G8" s="64">
        <v>74.55</v>
      </c>
      <c r="H8" s="64">
        <v>129.18</v>
      </c>
      <c r="I8" s="65">
        <v>1</v>
      </c>
      <c r="J8" s="66">
        <v>72</v>
      </c>
      <c r="K8" s="66">
        <v>121.606485042</v>
      </c>
      <c r="L8" s="66">
        <v>286.60874100000001</v>
      </c>
      <c r="M8" s="66">
        <v>1222.720593</v>
      </c>
      <c r="N8" s="64">
        <v>1.38</v>
      </c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DL8" s="67">
        <v>3.7345780492023595</v>
      </c>
      <c r="DN8" s="67">
        <v>1.5561203936207602</v>
      </c>
      <c r="DO8" s="67">
        <v>5.0747139512459878</v>
      </c>
      <c r="DP8" s="67"/>
      <c r="EF8" s="67"/>
      <c r="EG8" s="67"/>
      <c r="EH8" s="67"/>
      <c r="EI8" s="67"/>
      <c r="EJ8" s="67"/>
      <c r="EK8" s="67"/>
      <c r="EL8" s="67"/>
      <c r="EZ8" s="67"/>
      <c r="FA8" s="67"/>
      <c r="FB8" s="67"/>
      <c r="FC8" s="67"/>
      <c r="FM8" s="63" t="s">
        <v>407</v>
      </c>
      <c r="FQ8" s="63" t="s">
        <v>407</v>
      </c>
    </row>
    <row r="9" spans="1:173" s="63" customFormat="1" ht="12.75" customHeight="1" x14ac:dyDescent="0.25">
      <c r="A9" s="62" t="s">
        <v>192</v>
      </c>
      <c r="B9" s="63" t="s">
        <v>271</v>
      </c>
      <c r="D9" s="63">
        <v>2018</v>
      </c>
      <c r="E9" s="64" t="s">
        <v>285</v>
      </c>
      <c r="F9" s="64" t="s">
        <v>281</v>
      </c>
      <c r="G9" s="64">
        <v>76.900000000000006</v>
      </c>
      <c r="H9" s="64">
        <v>127.8</v>
      </c>
      <c r="I9" s="65">
        <v>1</v>
      </c>
      <c r="J9" s="66">
        <v>65</v>
      </c>
      <c r="K9" s="66">
        <v>358.12716452900003</v>
      </c>
      <c r="L9" s="66">
        <v>549.90207099999998</v>
      </c>
      <c r="M9" s="66">
        <v>1328.3349920000001</v>
      </c>
      <c r="N9" s="64">
        <v>0.64</v>
      </c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DL9" s="67">
        <v>1.5186714474898659</v>
      </c>
      <c r="DN9" s="67">
        <v>3.5966326950085348</v>
      </c>
      <c r="DO9" s="67">
        <v>7.6061260414256715</v>
      </c>
      <c r="DP9" s="67"/>
      <c r="EF9" s="67"/>
      <c r="EG9" s="67"/>
      <c r="EH9" s="67"/>
      <c r="EI9" s="67"/>
      <c r="EJ9" s="67"/>
      <c r="EK9" s="67"/>
      <c r="EL9" s="67"/>
      <c r="EZ9" s="67"/>
      <c r="FA9" s="67"/>
      <c r="FB9" s="67"/>
      <c r="FC9" s="67"/>
      <c r="FM9" s="63" t="s">
        <v>407</v>
      </c>
      <c r="FQ9" s="63" t="s">
        <v>407</v>
      </c>
    </row>
    <row r="10" spans="1:173" s="63" customFormat="1" ht="12.75" customHeight="1" x14ac:dyDescent="0.25">
      <c r="A10" s="62" t="s">
        <v>193</v>
      </c>
      <c r="B10" s="63" t="s">
        <v>271</v>
      </c>
      <c r="D10" s="63">
        <v>2018</v>
      </c>
      <c r="E10" s="64" t="s">
        <v>285</v>
      </c>
      <c r="F10" s="64" t="s">
        <v>281</v>
      </c>
      <c r="G10" s="64">
        <v>76.77</v>
      </c>
      <c r="H10" s="64">
        <v>125.83</v>
      </c>
      <c r="I10" s="65">
        <v>1</v>
      </c>
      <c r="J10" s="66">
        <v>72</v>
      </c>
      <c r="K10" s="66">
        <v>322.53465593499999</v>
      </c>
      <c r="L10" s="66">
        <v>542.96189500000003</v>
      </c>
      <c r="M10" s="66">
        <v>1371.1660300000001</v>
      </c>
      <c r="N10" s="64">
        <v>0.79</v>
      </c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DL10" s="67">
        <v>1.966717601524653</v>
      </c>
      <c r="DN10" s="67">
        <v>2.565977746130339</v>
      </c>
      <c r="DO10" s="67">
        <v>4.6236467303012487</v>
      </c>
      <c r="DP10" s="67"/>
      <c r="EF10" s="67"/>
      <c r="EG10" s="67"/>
      <c r="EH10" s="67"/>
      <c r="EI10" s="67"/>
      <c r="EJ10" s="67"/>
      <c r="EK10" s="67"/>
      <c r="EL10" s="67"/>
      <c r="EZ10" s="67"/>
      <c r="FA10" s="67"/>
      <c r="FB10" s="67"/>
      <c r="FC10" s="67"/>
      <c r="FM10" s="63" t="s">
        <v>407</v>
      </c>
      <c r="FQ10" s="63" t="s">
        <v>407</v>
      </c>
    </row>
    <row r="11" spans="1:173" s="63" customFormat="1" ht="12.75" customHeight="1" x14ac:dyDescent="0.25">
      <c r="A11" s="62" t="s">
        <v>194</v>
      </c>
      <c r="B11" s="63" t="s">
        <v>271</v>
      </c>
      <c r="D11" s="63">
        <v>2018</v>
      </c>
      <c r="E11" s="64" t="s">
        <v>285</v>
      </c>
      <c r="F11" s="64" t="s">
        <v>281</v>
      </c>
      <c r="G11" s="64">
        <v>76.73</v>
      </c>
      <c r="H11" s="64">
        <v>128.44999999999999</v>
      </c>
      <c r="I11" s="65">
        <v>1</v>
      </c>
      <c r="J11" s="66">
        <v>65</v>
      </c>
      <c r="K11" s="66">
        <v>345.779899457</v>
      </c>
      <c r="L11" s="66">
        <v>529.98121400000002</v>
      </c>
      <c r="M11" s="66">
        <v>1306.3715500000001</v>
      </c>
      <c r="N11" s="64">
        <v>1.26</v>
      </c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DL11" s="67">
        <v>0.9610048558750276</v>
      </c>
      <c r="DN11" s="67">
        <v>3.6006308635264781</v>
      </c>
      <c r="DO11" s="67">
        <v>2.6550139443006717</v>
      </c>
      <c r="DP11" s="67"/>
      <c r="EF11" s="67"/>
      <c r="EG11" s="67"/>
      <c r="EH11" s="67"/>
      <c r="EI11" s="67"/>
      <c r="EJ11" s="67"/>
      <c r="EK11" s="67"/>
      <c r="EL11" s="67"/>
      <c r="EZ11" s="67"/>
      <c r="FA11" s="67"/>
      <c r="FB11" s="67"/>
      <c r="FC11" s="67"/>
      <c r="FM11" s="63" t="s">
        <v>407</v>
      </c>
      <c r="FQ11" s="63" t="s">
        <v>407</v>
      </c>
    </row>
    <row r="12" spans="1:173" s="63" customFormat="1" ht="12.75" customHeight="1" x14ac:dyDescent="0.25">
      <c r="A12" s="62" t="s">
        <v>195</v>
      </c>
      <c r="B12" s="63" t="s">
        <v>271</v>
      </c>
      <c r="D12" s="63">
        <v>2018</v>
      </c>
      <c r="E12" s="64" t="s">
        <v>285</v>
      </c>
      <c r="F12" s="64" t="s">
        <v>281</v>
      </c>
      <c r="G12" s="64">
        <v>76.67</v>
      </c>
      <c r="H12" s="64">
        <v>125.47</v>
      </c>
      <c r="I12" s="65">
        <v>1</v>
      </c>
      <c r="J12" s="66">
        <v>62</v>
      </c>
      <c r="K12" s="66">
        <v>313.16025206500001</v>
      </c>
      <c r="L12" s="66">
        <v>534.18601999999998</v>
      </c>
      <c r="M12" s="66">
        <v>1376.883703</v>
      </c>
      <c r="N12" s="64">
        <v>0.7</v>
      </c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8"/>
      <c r="AS12" s="68"/>
      <c r="AT12" s="68"/>
      <c r="AU12" s="64"/>
      <c r="DL12" s="67">
        <v>1.7219811239378893</v>
      </c>
      <c r="DN12" s="67">
        <v>4.1622961225932773</v>
      </c>
      <c r="DO12" s="67">
        <v>2.5262536628205527</v>
      </c>
      <c r="DP12" s="67"/>
      <c r="EF12" s="67"/>
      <c r="EG12" s="67"/>
      <c r="EH12" s="67"/>
      <c r="EI12" s="67"/>
      <c r="EJ12" s="67"/>
      <c r="EK12" s="67"/>
      <c r="EL12" s="67"/>
      <c r="EZ12" s="67"/>
      <c r="FA12" s="67"/>
      <c r="FB12" s="67"/>
      <c r="FC12" s="67"/>
      <c r="FM12" s="63" t="s">
        <v>407</v>
      </c>
      <c r="FQ12" s="63" t="s">
        <v>407</v>
      </c>
    </row>
    <row r="13" spans="1:173" s="63" customFormat="1" ht="12.75" customHeight="1" x14ac:dyDescent="0.25">
      <c r="A13" s="62" t="s">
        <v>196</v>
      </c>
      <c r="B13" s="63" t="s">
        <v>271</v>
      </c>
      <c r="D13" s="63">
        <v>2018</v>
      </c>
      <c r="E13" s="64" t="s">
        <v>285</v>
      </c>
      <c r="F13" s="64" t="s">
        <v>281</v>
      </c>
      <c r="G13" s="64">
        <v>76.400000000000006</v>
      </c>
      <c r="H13" s="64">
        <v>126.42</v>
      </c>
      <c r="I13" s="65">
        <v>1</v>
      </c>
      <c r="J13" s="66">
        <v>52</v>
      </c>
      <c r="K13" s="66">
        <v>295.24328296099998</v>
      </c>
      <c r="L13" s="66">
        <v>499.58796799999999</v>
      </c>
      <c r="M13" s="66">
        <v>1345.0072929999999</v>
      </c>
      <c r="N13" s="64">
        <v>0.48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8"/>
      <c r="AS13" s="68"/>
      <c r="AT13" s="68"/>
      <c r="AU13" s="64"/>
      <c r="DL13" s="67">
        <v>2.197177550267738</v>
      </c>
      <c r="DN13" s="67">
        <v>2.0344562345116435</v>
      </c>
      <c r="DO13" s="67">
        <v>1.944046373826088</v>
      </c>
      <c r="DP13" s="67"/>
      <c r="EF13" s="67"/>
      <c r="EG13" s="67"/>
      <c r="EH13" s="67"/>
      <c r="EI13" s="67"/>
      <c r="EJ13" s="67"/>
      <c r="EK13" s="67"/>
      <c r="EL13" s="67"/>
      <c r="EZ13" s="67"/>
      <c r="FA13" s="67"/>
      <c r="FB13" s="67"/>
      <c r="FC13" s="67"/>
      <c r="FM13" s="63" t="s">
        <v>407</v>
      </c>
      <c r="FQ13" s="63" t="s">
        <v>407</v>
      </c>
    </row>
    <row r="14" spans="1:173" s="63" customFormat="1" ht="12.75" customHeight="1" x14ac:dyDescent="0.25">
      <c r="A14" s="62" t="s">
        <v>197</v>
      </c>
      <c r="B14" s="63" t="s">
        <v>271</v>
      </c>
      <c r="D14" s="63">
        <v>2018</v>
      </c>
      <c r="E14" s="64" t="s">
        <v>285</v>
      </c>
      <c r="F14" s="64" t="s">
        <v>281</v>
      </c>
      <c r="G14" s="64">
        <v>77.25</v>
      </c>
      <c r="H14" s="64">
        <v>120.37</v>
      </c>
      <c r="I14" s="65">
        <v>1</v>
      </c>
      <c r="J14" s="66">
        <v>185</v>
      </c>
      <c r="K14" s="66">
        <v>200.747447489</v>
      </c>
      <c r="L14" s="66">
        <v>640.52885300000003</v>
      </c>
      <c r="M14" s="66">
        <v>1516.539023</v>
      </c>
      <c r="N14" s="64">
        <v>0.69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8"/>
      <c r="AS14" s="68"/>
      <c r="AT14" s="68"/>
      <c r="AU14" s="64"/>
      <c r="DL14" s="67">
        <v>4.1224224745440194</v>
      </c>
      <c r="DN14" s="67">
        <v>2.1787635545362303</v>
      </c>
      <c r="DO14" s="67">
        <v>2.7368312671629149</v>
      </c>
      <c r="DP14" s="67"/>
      <c r="EF14" s="67"/>
      <c r="EG14" s="67"/>
      <c r="EH14" s="67"/>
      <c r="EI14" s="67"/>
      <c r="EJ14" s="67"/>
      <c r="EK14" s="67"/>
      <c r="EL14" s="67"/>
      <c r="EZ14" s="67"/>
      <c r="FA14" s="67"/>
      <c r="FB14" s="67"/>
      <c r="FC14" s="67"/>
      <c r="FM14" s="63" t="s">
        <v>407</v>
      </c>
      <c r="FQ14" s="63" t="s">
        <v>407</v>
      </c>
    </row>
    <row r="15" spans="1:173" s="63" customFormat="1" ht="12.75" customHeight="1" x14ac:dyDescent="0.25">
      <c r="A15" s="62" t="s">
        <v>198</v>
      </c>
      <c r="B15" s="63" t="s">
        <v>271</v>
      </c>
      <c r="D15" s="63">
        <v>2019</v>
      </c>
      <c r="E15" s="64" t="s">
        <v>285</v>
      </c>
      <c r="F15" s="64" t="s">
        <v>281</v>
      </c>
      <c r="G15" s="64">
        <v>73.099999999999994</v>
      </c>
      <c r="H15" s="64">
        <v>130.37</v>
      </c>
      <c r="I15" s="65">
        <v>1</v>
      </c>
      <c r="J15" s="66">
        <v>21</v>
      </c>
      <c r="K15" s="66">
        <v>31.2981587598</v>
      </c>
      <c r="L15" s="66">
        <v>131.22310899999999</v>
      </c>
      <c r="M15" s="66">
        <v>1165.3303450000001</v>
      </c>
      <c r="N15" s="64">
        <v>2.71</v>
      </c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8"/>
      <c r="AS15" s="68"/>
      <c r="AT15" s="68"/>
      <c r="AU15" s="64"/>
      <c r="DL15" s="67">
        <v>5.3492526344284226</v>
      </c>
      <c r="DN15" s="67">
        <v>2.8175211467463503</v>
      </c>
      <c r="DO15" s="67">
        <v>6.8673519562692151</v>
      </c>
      <c r="DP15" s="67"/>
      <c r="EF15" s="67"/>
      <c r="EG15" s="67"/>
      <c r="EH15" s="67"/>
      <c r="EI15" s="67"/>
      <c r="EJ15" s="67"/>
      <c r="EK15" s="67"/>
      <c r="EL15" s="67"/>
      <c r="EZ15" s="67"/>
      <c r="FA15" s="67"/>
      <c r="FB15" s="67"/>
      <c r="FC15" s="67"/>
      <c r="FM15" s="63" t="s">
        <v>407</v>
      </c>
      <c r="FQ15" s="63" t="s">
        <v>407</v>
      </c>
    </row>
    <row r="16" spans="1:173" s="63" customFormat="1" ht="12.75" customHeight="1" x14ac:dyDescent="0.25">
      <c r="A16" s="62" t="s">
        <v>199</v>
      </c>
      <c r="B16" s="63" t="s">
        <v>271</v>
      </c>
      <c r="D16" s="63">
        <v>2019</v>
      </c>
      <c r="E16" s="64" t="s">
        <v>285</v>
      </c>
      <c r="F16" s="64" t="s">
        <v>281</v>
      </c>
      <c r="G16" s="64">
        <v>75.19</v>
      </c>
      <c r="H16" s="64">
        <v>129.13999999999999</v>
      </c>
      <c r="I16" s="65">
        <v>1</v>
      </c>
      <c r="J16" s="66">
        <v>40</v>
      </c>
      <c r="K16" s="66">
        <v>189.21003722200001</v>
      </c>
      <c r="L16" s="66">
        <v>358.05976399999997</v>
      </c>
      <c r="M16" s="66">
        <v>1238.7194669999999</v>
      </c>
      <c r="N16" s="64">
        <v>1.27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8"/>
      <c r="AS16" s="68"/>
      <c r="AT16" s="68"/>
      <c r="AU16" s="64"/>
      <c r="DL16" s="67">
        <v>1.6499701521695174</v>
      </c>
      <c r="DN16" s="67">
        <v>3.0127075210103529</v>
      </c>
      <c r="DO16" s="67">
        <v>3.5045888485470753</v>
      </c>
      <c r="DP16" s="67"/>
      <c r="EF16" s="67"/>
      <c r="EG16" s="67"/>
      <c r="EH16" s="67"/>
      <c r="EI16" s="67"/>
      <c r="EJ16" s="67"/>
      <c r="EK16" s="67"/>
      <c r="EL16" s="67"/>
      <c r="EZ16" s="67"/>
      <c r="FA16" s="67"/>
      <c r="FB16" s="67"/>
      <c r="FC16" s="67"/>
      <c r="FM16" s="63" t="s">
        <v>407</v>
      </c>
      <c r="FQ16" s="63" t="s">
        <v>407</v>
      </c>
    </row>
    <row r="17" spans="1:173" s="63" customFormat="1" ht="12.75" customHeight="1" x14ac:dyDescent="0.25">
      <c r="A17" s="62" t="s">
        <v>200</v>
      </c>
      <c r="C17" s="63" t="s">
        <v>24</v>
      </c>
      <c r="D17" s="63">
        <v>2004</v>
      </c>
      <c r="E17" s="64" t="s">
        <v>285</v>
      </c>
      <c r="F17" s="64"/>
      <c r="G17" s="64">
        <v>72.599999999999994</v>
      </c>
      <c r="H17" s="64">
        <v>129.9</v>
      </c>
      <c r="I17" s="65">
        <v>2</v>
      </c>
      <c r="J17" s="66">
        <v>5</v>
      </c>
      <c r="K17" s="66">
        <v>15.943980974700001</v>
      </c>
      <c r="L17" s="66">
        <v>73.214478</v>
      </c>
      <c r="M17" s="66">
        <v>1178.472569</v>
      </c>
      <c r="N17" s="64">
        <v>0.48</v>
      </c>
      <c r="O17" s="64">
        <v>3.9E-2</v>
      </c>
      <c r="P17" s="64">
        <v>12.307692307692307</v>
      </c>
      <c r="Q17" s="64"/>
      <c r="R17" s="64">
        <v>-25</v>
      </c>
      <c r="S17" s="64">
        <v>-608</v>
      </c>
      <c r="T17" s="64"/>
      <c r="U17" s="64">
        <v>197.5</v>
      </c>
      <c r="V17" s="64">
        <v>148.30000000000001</v>
      </c>
      <c r="W17" s="64">
        <v>962</v>
      </c>
      <c r="X17" s="64">
        <v>61</v>
      </c>
      <c r="Y17" s="64">
        <v>3</v>
      </c>
      <c r="Z17" s="64">
        <v>55</v>
      </c>
      <c r="AA17" s="64">
        <v>26.4</v>
      </c>
      <c r="AB17" s="64">
        <v>0.8</v>
      </c>
      <c r="AC17" s="64">
        <v>26.3</v>
      </c>
      <c r="AD17" s="64">
        <v>0.7</v>
      </c>
      <c r="AE17" s="64">
        <v>23.2</v>
      </c>
      <c r="AF17" s="64">
        <v>3.5</v>
      </c>
      <c r="AG17" s="64">
        <v>0.19398644574537999</v>
      </c>
      <c r="AH17" s="64">
        <v>19.398644574538</v>
      </c>
      <c r="AI17" s="64">
        <v>0.13374190764696101</v>
      </c>
      <c r="AJ17" s="64">
        <v>0.57779322799890198</v>
      </c>
      <c r="AK17" s="64">
        <v>57.779322799890195</v>
      </c>
      <c r="AL17" s="64">
        <v>7.8287448826782402E-2</v>
      </c>
      <c r="AM17" s="64">
        <v>0.22822032625571601</v>
      </c>
      <c r="AN17" s="64">
        <v>22.822032625571602</v>
      </c>
      <c r="AO17" s="64">
        <v>9.0184916961885103E-2</v>
      </c>
      <c r="AP17" s="64">
        <v>0.74865048621421126</v>
      </c>
      <c r="AQ17" s="64">
        <v>0.25134951378578874</v>
      </c>
      <c r="AR17" s="64"/>
      <c r="AS17" s="64"/>
      <c r="AT17" s="64"/>
      <c r="AU17" s="64">
        <v>77.177967374428192</v>
      </c>
      <c r="DL17" s="67">
        <v>0.47619047619047616</v>
      </c>
      <c r="DM17" s="67">
        <v>1.2648809523809526</v>
      </c>
      <c r="DN17" s="67">
        <v>4.8214285714285712</v>
      </c>
      <c r="DO17" s="67">
        <v>4.5333333333333332</v>
      </c>
      <c r="DP17" s="67">
        <v>15.301587301587306</v>
      </c>
      <c r="EB17" s="67">
        <v>5.9523809523809521E-2</v>
      </c>
      <c r="EC17" s="67">
        <v>0.1736111111111111</v>
      </c>
      <c r="ED17" s="67">
        <v>0.94742063492063477</v>
      </c>
      <c r="EE17" s="67">
        <v>1.1805555555555556</v>
      </c>
      <c r="EF17" s="67"/>
      <c r="EG17" s="67"/>
      <c r="EH17" s="67"/>
      <c r="EI17" s="67"/>
      <c r="EJ17" s="67"/>
      <c r="EK17" s="67"/>
      <c r="EL17" s="67"/>
      <c r="EZ17" s="67"/>
      <c r="FA17" s="67"/>
      <c r="FB17" s="67"/>
      <c r="FC17" s="67"/>
      <c r="FM17" s="63" t="s">
        <v>395</v>
      </c>
      <c r="FN17" s="63" t="s">
        <v>395</v>
      </c>
      <c r="FO17" s="63" t="s">
        <v>395</v>
      </c>
      <c r="FQ17" s="63" t="s">
        <v>395</v>
      </c>
    </row>
    <row r="18" spans="1:173" ht="12.75" customHeight="1" x14ac:dyDescent="0.25">
      <c r="A18" s="69" t="s">
        <v>201</v>
      </c>
      <c r="B18" s="70" t="s">
        <v>15</v>
      </c>
      <c r="C18" s="70" t="s">
        <v>15</v>
      </c>
      <c r="D18" s="70">
        <v>2016</v>
      </c>
      <c r="E18" s="71" t="s">
        <v>285</v>
      </c>
      <c r="F18" s="71"/>
      <c r="G18" s="71">
        <v>75.41</v>
      </c>
      <c r="H18" s="71">
        <v>134.74</v>
      </c>
      <c r="I18" s="72">
        <v>1</v>
      </c>
      <c r="J18" s="73">
        <v>42</v>
      </c>
      <c r="K18" s="73">
        <v>292.96760495199999</v>
      </c>
      <c r="L18" s="73">
        <v>420.95387499999998</v>
      </c>
      <c r="M18" s="73">
        <v>1095.698263</v>
      </c>
      <c r="N18" s="71">
        <v>1.43</v>
      </c>
      <c r="O18" s="71">
        <v>0.182</v>
      </c>
      <c r="P18" s="71">
        <v>7.8571428571428568</v>
      </c>
      <c r="Q18" s="71">
        <v>31.409800000000001</v>
      </c>
      <c r="R18" s="71">
        <v>-24.93</v>
      </c>
      <c r="S18" s="71">
        <v>-492.8267984145628</v>
      </c>
      <c r="T18" s="71" t="s">
        <v>58</v>
      </c>
      <c r="U18" s="71">
        <v>197.5</v>
      </c>
      <c r="V18" s="71">
        <v>148.30000000000001</v>
      </c>
      <c r="W18" s="71">
        <v>962</v>
      </c>
      <c r="X18" s="71">
        <v>61</v>
      </c>
      <c r="Y18" s="71">
        <v>3</v>
      </c>
      <c r="Z18" s="71">
        <v>55</v>
      </c>
      <c r="AA18" s="71">
        <v>26.4</v>
      </c>
      <c r="AB18" s="71">
        <v>0.8</v>
      </c>
      <c r="AC18" s="71">
        <v>26.3</v>
      </c>
      <c r="AD18" s="71">
        <v>0.7</v>
      </c>
      <c r="AE18" s="71">
        <v>23.2</v>
      </c>
      <c r="AF18" s="71">
        <v>3.5</v>
      </c>
      <c r="AG18" s="71">
        <v>0.27490932909386201</v>
      </c>
      <c r="AH18" s="71">
        <v>27.490932909386203</v>
      </c>
      <c r="AI18" s="71">
        <v>0.17324709430864199</v>
      </c>
      <c r="AJ18" s="71">
        <v>0.437908004792813</v>
      </c>
      <c r="AK18" s="71">
        <v>43.790800479281302</v>
      </c>
      <c r="AL18" s="71">
        <v>9.0341082653660101E-2</v>
      </c>
      <c r="AM18" s="71">
        <v>0.28718266611332499</v>
      </c>
      <c r="AN18" s="71">
        <v>28.718266611332499</v>
      </c>
      <c r="AO18" s="71">
        <v>0.116681288184704</v>
      </c>
      <c r="AP18" s="71">
        <v>0.61433411334864141</v>
      </c>
      <c r="AQ18" s="71">
        <v>0.38566588665135859</v>
      </c>
      <c r="AR18" s="71">
        <v>1.7897665284848625</v>
      </c>
      <c r="AS18" s="71">
        <v>2.8509512286000649</v>
      </c>
      <c r="AT18" s="71">
        <v>4.6407177570849276</v>
      </c>
      <c r="AU18" s="71">
        <v>71.281733388667504</v>
      </c>
      <c r="AV18" s="70"/>
      <c r="AW18" s="70"/>
      <c r="AX18" s="70"/>
      <c r="AY18" s="74">
        <v>6.2270481182472753E-4</v>
      </c>
      <c r="AZ18" s="74">
        <v>1.2963251238922403E-3</v>
      </c>
      <c r="BA18" s="74">
        <v>1.5078532066330735E-3</v>
      </c>
      <c r="BB18" s="74">
        <v>2.7272062013364165E-3</v>
      </c>
      <c r="BC18" s="74">
        <v>2.9791093641740223E-3</v>
      </c>
      <c r="BD18" s="74">
        <v>9.7465823188622163E-3</v>
      </c>
      <c r="BE18" s="74">
        <v>8.2643007473752889E-3</v>
      </c>
      <c r="BF18" s="74">
        <v>2.2324450249996821E-2</v>
      </c>
      <c r="BG18" s="74">
        <v>1.0983807139833027E-2</v>
      </c>
      <c r="BH18" s="74">
        <v>2.7601208798522694E-2</v>
      </c>
      <c r="BI18" s="74">
        <v>1.050765571561495E-2</v>
      </c>
      <c r="BJ18" s="74">
        <v>4.4650517507998054E-2</v>
      </c>
      <c r="BK18" s="74">
        <v>8.9057864657735367E-3</v>
      </c>
      <c r="BL18" s="74">
        <v>4.7049908286067442E-2</v>
      </c>
      <c r="BM18" s="74">
        <v>4.8039857916555634E-3</v>
      </c>
      <c r="BN18" s="74">
        <v>4.8155343221485299E-2</v>
      </c>
      <c r="BO18" s="74">
        <v>3.194410601000688E-3</v>
      </c>
      <c r="BP18" s="74">
        <v>1.8587328037569711E-2</v>
      </c>
      <c r="BQ18" s="74">
        <v>1.9207622605801663E-3</v>
      </c>
      <c r="BR18" s="74">
        <v>3.8742890145861807E-3</v>
      </c>
      <c r="BS18" s="74">
        <v>5.7405847767881546E-3</v>
      </c>
      <c r="BT18" s="74">
        <v>3.9856576723334139E-3</v>
      </c>
      <c r="BU18" s="74">
        <v>6.4695076382081801E-2</v>
      </c>
      <c r="BV18" s="74">
        <v>2.0230446882178756E-2</v>
      </c>
      <c r="BW18" s="74">
        <v>8.2686076163908037E-2</v>
      </c>
      <c r="BX18" s="74">
        <v>0.13305420319722458</v>
      </c>
      <c r="BY18" s="74">
        <v>1.1392616280311917E-2</v>
      </c>
      <c r="BZ18" s="74">
        <v>3.8828387913558235E-2</v>
      </c>
      <c r="CA18" s="74">
        <v>5.7682429566615527E-3</v>
      </c>
      <c r="CB18" s="74">
        <v>1.2570825007377294E-2</v>
      </c>
      <c r="CC18" s="74">
        <v>7.101880589791245E-3</v>
      </c>
      <c r="CD18" s="74">
        <v>2.5325848919528996E-2</v>
      </c>
      <c r="CE18" s="74">
        <v>1.3174854306183573E-2</v>
      </c>
      <c r="CF18" s="74">
        <v>3.2983197415225783E-2</v>
      </c>
      <c r="CG18" s="74">
        <v>1.096407518515791E-2</v>
      </c>
      <c r="CH18" s="74">
        <v>3.0042384067225154E-2</v>
      </c>
      <c r="CI18" s="74">
        <v>8.6220596333161613E-3</v>
      </c>
      <c r="CJ18" s="74">
        <v>2.3777586418992035E-2</v>
      </c>
      <c r="CK18" s="74">
        <v>7.8280320227300665E-3</v>
      </c>
      <c r="CL18" s="74">
        <v>3.0039735078251289E-2</v>
      </c>
      <c r="CM18" s="74">
        <v>1.0001275071699706E-2</v>
      </c>
      <c r="CN18" s="74">
        <v>1.6920992393274645E-2</v>
      </c>
      <c r="CO18" s="74">
        <v>1.4299060189631341E-2</v>
      </c>
      <c r="CP18" s="74">
        <v>4.7602069636123396E-3</v>
      </c>
      <c r="CQ18" s="74">
        <v>2.5280026442834169E-2</v>
      </c>
      <c r="CR18" s="74">
        <v>2.4021033766049938E-3</v>
      </c>
      <c r="CS18" s="21" t="s">
        <v>431</v>
      </c>
      <c r="CT18" s="74">
        <v>3.9080896019430371E-3</v>
      </c>
      <c r="CU18" s="74">
        <v>2.4219382067386743E-2</v>
      </c>
      <c r="CV18" s="74">
        <v>1.7780100926853722E-2</v>
      </c>
      <c r="CW18" s="74">
        <v>8.5131878040432388E-2</v>
      </c>
      <c r="CX18" s="74">
        <v>2.5200102209815962E-2</v>
      </c>
      <c r="CY18" s="74">
        <v>6.888628938385967E-2</v>
      </c>
      <c r="CZ18" s="74">
        <v>2.2959102697469095E-2</v>
      </c>
      <c r="DA18" s="74">
        <v>8.8885807096910296E-2</v>
      </c>
      <c r="DB18" s="74">
        <v>1.359218775981646E-2</v>
      </c>
      <c r="DC18" s="74">
        <v>6.634301905240432E-2</v>
      </c>
      <c r="DD18" s="74">
        <v>7.49523683570029E-3</v>
      </c>
      <c r="DE18" s="74">
        <v>2.2592846968318078E-2</v>
      </c>
      <c r="DF18" s="74">
        <v>4.4290872034726658E-3</v>
      </c>
      <c r="DG18" s="74">
        <v>9.9519250355987153E-3</v>
      </c>
      <c r="DH18" s="74">
        <v>1.6428067606617581E-3</v>
      </c>
      <c r="DI18" s="74">
        <v>0.21345614442568794</v>
      </c>
      <c r="DJ18" s="74">
        <v>0.14425706982089842</v>
      </c>
      <c r="DK18" s="74">
        <v>0.30513550203354961</v>
      </c>
      <c r="DL18" s="74">
        <v>0.67581596308238245</v>
      </c>
      <c r="DM18" s="74">
        <v>1.4294997356694907</v>
      </c>
      <c r="DN18" s="74">
        <v>5.5940155698546103</v>
      </c>
      <c r="DO18" s="74">
        <v>3.0007674321361391</v>
      </c>
      <c r="DP18" s="74">
        <v>4.3023558921104508</v>
      </c>
      <c r="DQ18" s="74">
        <v>2.0661500806697281E-2</v>
      </c>
      <c r="DR18" s="74">
        <v>6.8124241075236619E-3</v>
      </c>
      <c r="DS18" s="74">
        <v>1.0142585365401786E-2</v>
      </c>
      <c r="DT18" s="74">
        <v>5.9669685333894162E-2</v>
      </c>
      <c r="DU18" s="74">
        <v>1.8819872445465877E-2</v>
      </c>
      <c r="DV18" s="74">
        <v>9.0473771505993228E-2</v>
      </c>
      <c r="DW18" s="74">
        <v>2.5632296552989538E-2</v>
      </c>
      <c r="DX18" s="74">
        <v>0.32971584064771625</v>
      </c>
      <c r="DY18" s="74">
        <v>1.8555301008028886</v>
      </c>
      <c r="DZ18" s="74">
        <v>0.31540089980624769</v>
      </c>
      <c r="EA18" s="74">
        <v>0.26957828841478548</v>
      </c>
      <c r="EB18" s="74">
        <v>9.6795062340734456E-2</v>
      </c>
      <c r="EC18" s="74">
        <v>4.751601502355815E-2</v>
      </c>
      <c r="ED18" s="74">
        <v>0.27954072483805875</v>
      </c>
      <c r="EE18" s="74">
        <v>0.42385180220235136</v>
      </c>
      <c r="EF18" s="74">
        <v>9.1054384300441257E-2</v>
      </c>
      <c r="EG18" s="74">
        <v>0.10015982273048539</v>
      </c>
      <c r="EH18" s="74">
        <v>8.1948945870397125E-2</v>
      </c>
      <c r="EI18" s="74">
        <v>0.12292341880559571</v>
      </c>
      <c r="EJ18" s="74">
        <v>0.15479245331075014</v>
      </c>
      <c r="EK18" s="74">
        <v>2.2763596075110314E-2</v>
      </c>
      <c r="EL18" s="74">
        <v>0.57364262109277997</v>
      </c>
      <c r="EM18" s="74">
        <v>0.30047946819145627</v>
      </c>
      <c r="EN18" s="74">
        <v>0.18666148781590458</v>
      </c>
      <c r="EO18" s="74">
        <v>0.16389789174079425</v>
      </c>
      <c r="EP18" s="74">
        <v>6.8290788225330953E-2</v>
      </c>
      <c r="EQ18" s="74">
        <v>0.41885016778202983</v>
      </c>
      <c r="ER18" s="74">
        <v>0.10471254194550746</v>
      </c>
      <c r="ES18" s="74">
        <v>5.4632630580264754E-2</v>
      </c>
      <c r="ET18" s="74">
        <v>4.0974472935198562E-2</v>
      </c>
      <c r="EU18" s="74">
        <v>0.20031964546097075</v>
      </c>
      <c r="EV18" s="74">
        <v>3.6421753720176503E-2</v>
      </c>
      <c r="EW18" s="74">
        <v>5.0079911365242695E-2</v>
      </c>
      <c r="EX18" s="74">
        <v>8.6501665085419191E-2</v>
      </c>
      <c r="EY18" s="74">
        <v>0.70567147832841959</v>
      </c>
      <c r="EZ18" s="74">
        <v>0.23913043478260868</v>
      </c>
      <c r="FA18" s="74">
        <v>0.87804878048780488</v>
      </c>
      <c r="FB18" s="74">
        <v>0.52173913043478259</v>
      </c>
      <c r="FC18" s="74">
        <v>3.4637113958370596</v>
      </c>
      <c r="FD18" s="74">
        <v>1.0006448515857011E-2</v>
      </c>
      <c r="FE18" s="70">
        <v>0</v>
      </c>
      <c r="FF18" s="70">
        <v>0</v>
      </c>
      <c r="FG18" s="74">
        <v>1.840224925739899E-2</v>
      </c>
      <c r="FH18" s="74">
        <v>6.3452488788312958E-2</v>
      </c>
      <c r="FI18" s="74">
        <v>6.086778461359988E-2</v>
      </c>
      <c r="FJ18" s="74">
        <v>1.1492932304778974E-2</v>
      </c>
      <c r="FK18" s="74">
        <v>3.9510855310679785E-2</v>
      </c>
      <c r="FL18" s="74">
        <v>0.20373275879062758</v>
      </c>
      <c r="FM18" s="70" t="s">
        <v>396</v>
      </c>
      <c r="FN18" s="70" t="s">
        <v>396</v>
      </c>
      <c r="FO18" s="70" t="s">
        <v>396</v>
      </c>
      <c r="FP18" s="70" t="s">
        <v>392</v>
      </c>
      <c r="FQ18" s="70" t="s">
        <v>392</v>
      </c>
    </row>
    <row r="19" spans="1:173" ht="12.75" customHeight="1" x14ac:dyDescent="0.25">
      <c r="A19" s="69" t="s">
        <v>202</v>
      </c>
      <c r="B19" s="70" t="s">
        <v>15</v>
      </c>
      <c r="C19" s="70" t="s">
        <v>15</v>
      </c>
      <c r="D19" s="70">
        <v>2016</v>
      </c>
      <c r="E19" s="71" t="s">
        <v>285</v>
      </c>
      <c r="F19" s="71"/>
      <c r="G19" s="71">
        <v>74.760000000000005</v>
      </c>
      <c r="H19" s="71">
        <v>135.21</v>
      </c>
      <c r="I19" s="72">
        <v>1</v>
      </c>
      <c r="J19" s="73">
        <v>30</v>
      </c>
      <c r="K19" s="73">
        <v>260.22949778399999</v>
      </c>
      <c r="L19" s="73">
        <v>365.99977999999999</v>
      </c>
      <c r="M19" s="73">
        <v>1056.708815</v>
      </c>
      <c r="N19" s="71">
        <v>1.39</v>
      </c>
      <c r="O19" s="71">
        <v>0.16800000000000001</v>
      </c>
      <c r="P19" s="71">
        <v>8.2738095238095219</v>
      </c>
      <c r="Q19" s="71">
        <v>33.2027</v>
      </c>
      <c r="R19" s="71">
        <v>-24.8</v>
      </c>
      <c r="S19" s="71">
        <v>-527.69859430965914</v>
      </c>
      <c r="T19" s="71" t="s">
        <v>42</v>
      </c>
      <c r="U19" s="71">
        <v>197.5</v>
      </c>
      <c r="V19" s="71">
        <v>148.30000000000001</v>
      </c>
      <c r="W19" s="71">
        <v>962</v>
      </c>
      <c r="X19" s="71">
        <v>61</v>
      </c>
      <c r="Y19" s="71">
        <v>3</v>
      </c>
      <c r="Z19" s="71">
        <v>55</v>
      </c>
      <c r="AA19" s="71">
        <v>26.4</v>
      </c>
      <c r="AB19" s="71">
        <v>0.8</v>
      </c>
      <c r="AC19" s="71">
        <v>26.3</v>
      </c>
      <c r="AD19" s="71">
        <v>0.7</v>
      </c>
      <c r="AE19" s="71">
        <v>23.2</v>
      </c>
      <c r="AF19" s="71">
        <v>3.5</v>
      </c>
      <c r="AG19" s="71">
        <v>0.23465246898810399</v>
      </c>
      <c r="AH19" s="71">
        <v>23.465246898810399</v>
      </c>
      <c r="AI19" s="71">
        <v>0.15464126515174301</v>
      </c>
      <c r="AJ19" s="71">
        <v>0.48371453917964502</v>
      </c>
      <c r="AK19" s="71">
        <v>48.371453917964502</v>
      </c>
      <c r="AL19" s="71">
        <v>8.4502647066458297E-2</v>
      </c>
      <c r="AM19" s="71">
        <v>0.28163299183224999</v>
      </c>
      <c r="AN19" s="71">
        <v>28.163299183225</v>
      </c>
      <c r="AO19" s="71">
        <v>0.103237144484044</v>
      </c>
      <c r="AP19" s="71">
        <v>0.67335294310549787</v>
      </c>
      <c r="AQ19" s="71">
        <v>0.32664705689450213</v>
      </c>
      <c r="AR19" s="71">
        <v>1.3654673726290802</v>
      </c>
      <c r="AS19" s="71">
        <v>2.8147857287178208</v>
      </c>
      <c r="AT19" s="71">
        <v>4.1802531013469011</v>
      </c>
      <c r="AU19" s="71">
        <v>71.836700816774893</v>
      </c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22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4">
        <v>5.860969138052026E-2</v>
      </c>
      <c r="EG19" s="74">
        <v>8.3728130543600357E-2</v>
      </c>
      <c r="EH19" s="74">
        <v>6.2796097907700271E-2</v>
      </c>
      <c r="EI19" s="74">
        <v>7.9541724016420332E-2</v>
      </c>
      <c r="EJ19" s="74">
        <v>0.13396500886976057</v>
      </c>
      <c r="EK19" s="74">
        <v>1.6745626108720071E-2</v>
      </c>
      <c r="EL19" s="74">
        <v>0.43538627882672193</v>
      </c>
      <c r="EM19" s="74">
        <v>0.23025235899490101</v>
      </c>
      <c r="EN19" s="74">
        <v>0.13396500886976057</v>
      </c>
      <c r="EO19" s="74">
        <v>0.15489704150566067</v>
      </c>
      <c r="EP19" s="74">
        <v>5.0236878326160223E-2</v>
      </c>
      <c r="EQ19" s="74">
        <v>0.33909892870158148</v>
      </c>
      <c r="ER19" s="74">
        <v>7.535531748924032E-2</v>
      </c>
      <c r="ES19" s="74">
        <v>5.0236878326160223E-2</v>
      </c>
      <c r="ET19" s="74">
        <v>2.930484569026013E-2</v>
      </c>
      <c r="EU19" s="74">
        <v>0.15489704150566067</v>
      </c>
      <c r="EV19" s="74">
        <v>2.5118439163080111E-2</v>
      </c>
      <c r="EW19" s="74">
        <v>3.3491252217440141E-2</v>
      </c>
      <c r="EX19" s="74">
        <v>5.860969138052026E-2</v>
      </c>
      <c r="EY19" s="74">
        <v>0.55260566158776236</v>
      </c>
      <c r="EZ19" s="74">
        <v>0.24691358024691362</v>
      </c>
      <c r="FA19" s="74">
        <v>1.15625</v>
      </c>
      <c r="FB19" s="74">
        <v>0.66666666666666663</v>
      </c>
      <c r="FC19" s="74">
        <v>2.9105902326355366</v>
      </c>
      <c r="FD19" s="74">
        <v>8.6199173140528995E-3</v>
      </c>
      <c r="FE19" s="70">
        <v>0</v>
      </c>
      <c r="FF19" s="70">
        <v>0</v>
      </c>
      <c r="FG19" s="74">
        <v>1.8136707398354109E-2</v>
      </c>
      <c r="FH19" s="74">
        <v>5.7699119510788661E-2</v>
      </c>
      <c r="FI19" s="74">
        <v>5.7957556293266939E-2</v>
      </c>
      <c r="FJ19" s="74">
        <v>1.0528576707794161E-2</v>
      </c>
      <c r="FK19" s="74">
        <v>3.6918466355395266E-2</v>
      </c>
      <c r="FL19" s="74">
        <v>0.18986034357965204</v>
      </c>
      <c r="FM19" s="70" t="s">
        <v>396</v>
      </c>
      <c r="FN19" s="70" t="s">
        <v>396</v>
      </c>
      <c r="FO19" s="70" t="s">
        <v>396</v>
      </c>
      <c r="FP19" s="70" t="s">
        <v>392</v>
      </c>
    </row>
    <row r="20" spans="1:173" ht="12.75" customHeight="1" x14ac:dyDescent="0.25">
      <c r="A20" s="69" t="s">
        <v>203</v>
      </c>
      <c r="B20" s="70" t="s">
        <v>15</v>
      </c>
      <c r="C20" s="70" t="s">
        <v>15</v>
      </c>
      <c r="D20" s="70">
        <v>2016</v>
      </c>
      <c r="E20" s="71" t="s">
        <v>285</v>
      </c>
      <c r="F20" s="71"/>
      <c r="G20" s="71">
        <v>74.14</v>
      </c>
      <c r="H20" s="71">
        <v>137.11000000000001</v>
      </c>
      <c r="I20" s="72">
        <v>1</v>
      </c>
      <c r="J20" s="73">
        <v>20</v>
      </c>
      <c r="K20" s="73">
        <v>178.22464253000001</v>
      </c>
      <c r="L20" s="73">
        <v>354.56429800000001</v>
      </c>
      <c r="M20" s="73">
        <v>979.83817599999998</v>
      </c>
      <c r="N20" s="71">
        <v>0.63</v>
      </c>
      <c r="O20" s="71">
        <v>7.8E-2</v>
      </c>
      <c r="P20" s="71">
        <v>8.0769230769230766</v>
      </c>
      <c r="Q20" s="71">
        <v>12.6822</v>
      </c>
      <c r="R20" s="71">
        <v>-25.05</v>
      </c>
      <c r="S20" s="71">
        <v>-714.89232842190825</v>
      </c>
      <c r="T20" s="71" t="s">
        <v>43</v>
      </c>
      <c r="U20" s="71">
        <v>197.5</v>
      </c>
      <c r="V20" s="71">
        <v>148.30000000000001</v>
      </c>
      <c r="W20" s="71">
        <v>962</v>
      </c>
      <c r="X20" s="71">
        <v>61</v>
      </c>
      <c r="Y20" s="71">
        <v>3</v>
      </c>
      <c r="Z20" s="71">
        <v>55</v>
      </c>
      <c r="AA20" s="71">
        <v>26.4</v>
      </c>
      <c r="AB20" s="71">
        <v>0.8</v>
      </c>
      <c r="AC20" s="71">
        <v>26.3</v>
      </c>
      <c r="AD20" s="71">
        <v>0.7</v>
      </c>
      <c r="AE20" s="71">
        <v>23.2</v>
      </c>
      <c r="AF20" s="71">
        <v>3.5</v>
      </c>
      <c r="AG20" s="71">
        <v>0.13085410143186901</v>
      </c>
      <c r="AH20" s="71">
        <v>13.085410143186902</v>
      </c>
      <c r="AI20" s="71">
        <v>9.6279215632052301E-2</v>
      </c>
      <c r="AJ20" s="71">
        <v>0.70166341431346901</v>
      </c>
      <c r="AK20" s="71">
        <v>70.166341431346908</v>
      </c>
      <c r="AL20" s="71">
        <v>6.5780681451183806E-2</v>
      </c>
      <c r="AM20" s="71">
        <v>0.167482484254664</v>
      </c>
      <c r="AN20" s="71">
        <v>16.7482484254664</v>
      </c>
      <c r="AO20" s="71">
        <v>7.0184463457129601E-2</v>
      </c>
      <c r="AP20" s="71">
        <v>0.84282120320949916</v>
      </c>
      <c r="AQ20" s="71">
        <v>0.15717879679050084</v>
      </c>
      <c r="AR20" s="71">
        <v>0.40951879688310233</v>
      </c>
      <c r="AS20" s="71">
        <v>2.1959140302235878</v>
      </c>
      <c r="AT20" s="71">
        <v>2.6054328271066902</v>
      </c>
      <c r="AU20" s="71">
        <v>83.251751574533799</v>
      </c>
      <c r="AV20" s="70"/>
      <c r="AW20" s="70"/>
      <c r="AX20" s="70"/>
      <c r="AY20" s="24" t="s">
        <v>432</v>
      </c>
      <c r="AZ20" s="74">
        <v>1.7718132955102904E-3</v>
      </c>
      <c r="BA20" s="74">
        <v>2.637707088672231E-3</v>
      </c>
      <c r="BB20" s="74">
        <v>4.7949061564320572E-3</v>
      </c>
      <c r="BC20" s="74">
        <v>5.3022712710534435E-3</v>
      </c>
      <c r="BD20" s="74">
        <v>1.8251306481243915E-2</v>
      </c>
      <c r="BE20" s="74">
        <v>1.5922661246887782E-2</v>
      </c>
      <c r="BF20" s="74">
        <v>4.2302804748151887E-2</v>
      </c>
      <c r="BG20" s="74">
        <v>1.9796431699923834E-2</v>
      </c>
      <c r="BH20" s="74">
        <v>5.1234710686196151E-2</v>
      </c>
      <c r="BI20" s="74">
        <v>1.8561846564096662E-2</v>
      </c>
      <c r="BJ20" s="74">
        <v>8.0445832827062469E-2</v>
      </c>
      <c r="BK20" s="74">
        <v>1.6291491199630703E-2</v>
      </c>
      <c r="BL20" s="74">
        <v>7.8927497661836571E-2</v>
      </c>
      <c r="BM20" s="74">
        <v>7.9884867526638873E-3</v>
      </c>
      <c r="BN20" s="74">
        <v>7.877723480474251E-2</v>
      </c>
      <c r="BO20" s="74">
        <v>6.3346627296781465E-3</v>
      </c>
      <c r="BP20" s="74">
        <v>3.0379907616146534E-2</v>
      </c>
      <c r="BQ20" s="74">
        <v>3.9230963144929742E-3</v>
      </c>
      <c r="BR20" s="74">
        <v>6.4536543823135945E-3</v>
      </c>
      <c r="BS20" s="74">
        <v>3.4839395035881318E-3</v>
      </c>
      <c r="BT20" s="74">
        <v>5.0552865434635016E-3</v>
      </c>
      <c r="BU20" s="74">
        <v>4.8964670196317117E-2</v>
      </c>
      <c r="BV20" s="74">
        <v>1.5102944063375381E-2</v>
      </c>
      <c r="BW20" s="74">
        <v>6.6853850700949596E-2</v>
      </c>
      <c r="BX20" s="74">
        <v>0.15399620401555042</v>
      </c>
      <c r="BY20" s="74">
        <v>1.2737592306093412E-2</v>
      </c>
      <c r="BZ20" s="74">
        <v>8.8909281723543968E-2</v>
      </c>
      <c r="CA20" s="74">
        <v>8.3441122330215854E-3</v>
      </c>
      <c r="CB20" s="74">
        <v>2.3507970601478766E-2</v>
      </c>
      <c r="CC20" s="74">
        <v>1.2704834936583056E-2</v>
      </c>
      <c r="CD20" s="74">
        <v>5.3583050422772213E-2</v>
      </c>
      <c r="CE20" s="74">
        <v>2.9897658909414516E-2</v>
      </c>
      <c r="CF20" s="74">
        <v>7.9493932612404922E-2</v>
      </c>
      <c r="CG20" s="74">
        <v>2.7709613814052094E-2</v>
      </c>
      <c r="CH20" s="74">
        <v>7.7710964768554963E-2</v>
      </c>
      <c r="CI20" s="74">
        <v>2.2296676590054923E-2</v>
      </c>
      <c r="CJ20" s="74">
        <v>6.5707736890179808E-2</v>
      </c>
      <c r="CK20" s="74">
        <v>2.0998055046158183E-2</v>
      </c>
      <c r="CL20" s="74">
        <v>7.8610291567028076E-2</v>
      </c>
      <c r="CM20" s="74">
        <v>2.7704934106216085E-2</v>
      </c>
      <c r="CN20" s="74">
        <v>4.7909481983897453E-2</v>
      </c>
      <c r="CO20" s="74">
        <v>5.6491751428771712E-3</v>
      </c>
      <c r="CP20" s="74">
        <v>3.1557819883248875E-3</v>
      </c>
      <c r="CQ20" s="74">
        <v>1.3477268321677135E-2</v>
      </c>
      <c r="CR20" s="74">
        <v>2.7491659335045575E-3</v>
      </c>
      <c r="CS20" s="21" t="s">
        <v>431</v>
      </c>
      <c r="CT20" s="74">
        <v>5.7328261861127536E-3</v>
      </c>
      <c r="CU20" s="74">
        <v>4.9828444289326174E-2</v>
      </c>
      <c r="CV20" s="74">
        <v>3.360212601131158E-2</v>
      </c>
      <c r="CW20" s="74">
        <v>0.14495679921796545</v>
      </c>
      <c r="CX20" s="74">
        <v>4.7343168635019119E-2</v>
      </c>
      <c r="CY20" s="74">
        <v>0.13083117459615004</v>
      </c>
      <c r="CZ20" s="74">
        <v>4.3111622080017571E-2</v>
      </c>
      <c r="DA20" s="74">
        <v>0.207889656462517</v>
      </c>
      <c r="DB20" s="74">
        <v>2.4824725527224846E-2</v>
      </c>
      <c r="DC20" s="74">
        <v>0.13572598363157859</v>
      </c>
      <c r="DD20" s="74">
        <v>1.2566059841283842E-2</v>
      </c>
      <c r="DE20" s="74">
        <v>4.4194281644689602E-2</v>
      </c>
      <c r="DF20" s="74">
        <v>8.1088657721320404E-3</v>
      </c>
      <c r="DG20" s="74">
        <v>1.9941056518773009E-2</v>
      </c>
      <c r="DH20" s="74">
        <v>2.2073969173665373E-3</v>
      </c>
      <c r="DI20" s="74">
        <v>0.36894167084205376</v>
      </c>
      <c r="DJ20" s="74">
        <v>0.37252727128843299</v>
      </c>
      <c r="DK20" s="74">
        <v>0.62719342607436657</v>
      </c>
      <c r="DL20" s="74">
        <v>1.00971861063619</v>
      </c>
      <c r="DM20" s="74">
        <v>1.6999799037145686</v>
      </c>
      <c r="DN20" s="74">
        <v>5.3290440079713139</v>
      </c>
      <c r="DO20" s="74">
        <v>3.0214656103735358</v>
      </c>
      <c r="DP20" s="74">
        <v>4.9458960312490214</v>
      </c>
      <c r="DQ20" s="74">
        <v>2.6557902281022273E-2</v>
      </c>
      <c r="DR20" s="74">
        <v>6.8739063100273666E-3</v>
      </c>
      <c r="DS20" s="74">
        <v>1.8110721651298622E-2</v>
      </c>
      <c r="DT20" s="74">
        <v>0.10710305214026136</v>
      </c>
      <c r="DU20" s="74">
        <v>2.5602433812416347E-2</v>
      </c>
      <c r="DV20" s="74">
        <v>0.15177167607258224</v>
      </c>
      <c r="DW20" s="74">
        <v>3.2476340122443714E-2</v>
      </c>
      <c r="DX20" s="74">
        <v>0.25882715574788895</v>
      </c>
      <c r="DY20" s="74">
        <v>1.4136617140587844</v>
      </c>
      <c r="DZ20" s="74">
        <v>0.2390448572734192</v>
      </c>
      <c r="EA20" s="74">
        <v>0.20446978824419137</v>
      </c>
      <c r="EB20" s="74">
        <v>7.1984013680015765E-2</v>
      </c>
      <c r="EC20" s="74">
        <v>4.9088306045678258E-2</v>
      </c>
      <c r="ED20" s="74">
        <v>0.29029806228126737</v>
      </c>
      <c r="EE20" s="74">
        <v>0.41137038200696141</v>
      </c>
      <c r="EF20" s="74">
        <v>0.10431943984482189</v>
      </c>
      <c r="EG20" s="74">
        <v>0.1589629559540143</v>
      </c>
      <c r="EH20" s="74">
        <v>8.9416662724133025E-2</v>
      </c>
      <c r="EI20" s="74">
        <v>0.27321758054596207</v>
      </c>
      <c r="EJ20" s="74">
        <v>0.38747220513790986</v>
      </c>
      <c r="EK20" s="74">
        <v>6.4578700856318311E-2</v>
      </c>
      <c r="EL20" s="74">
        <v>1.0779675450631594</v>
      </c>
      <c r="EM20" s="74">
        <v>0.72526848654019027</v>
      </c>
      <c r="EN20" s="74">
        <v>0.68552774755168655</v>
      </c>
      <c r="EO20" s="74">
        <v>0.42721294412641342</v>
      </c>
      <c r="EP20" s="74">
        <v>0.20367128731608078</v>
      </c>
      <c r="EQ20" s="74">
        <v>1.3164119789941808</v>
      </c>
      <c r="ER20" s="74">
        <v>0.49675923735629463</v>
      </c>
      <c r="ES20" s="74">
        <v>0.19373610256895493</v>
      </c>
      <c r="ET20" s="74">
        <v>0.17883332544826605</v>
      </c>
      <c r="EU20" s="74">
        <v>0.86932866537351572</v>
      </c>
      <c r="EV20" s="74">
        <v>0.10431943984482189</v>
      </c>
      <c r="EW20" s="74">
        <v>0.1688981407011402</v>
      </c>
      <c r="EX20" s="74">
        <v>0.27321758054596207</v>
      </c>
      <c r="EY20" s="74">
        <v>2.4589582249136583</v>
      </c>
      <c r="EZ20" s="74">
        <v>0.12075471698113208</v>
      </c>
      <c r="FA20" s="74">
        <v>0.62318840579710144</v>
      </c>
      <c r="FB20" s="74">
        <v>0.39</v>
      </c>
      <c r="FC20" s="74">
        <v>6.1898132385200615</v>
      </c>
      <c r="FD20" s="74">
        <v>2.4036226576982619E-2</v>
      </c>
      <c r="FE20" s="70">
        <v>0</v>
      </c>
      <c r="FF20" s="70">
        <v>0</v>
      </c>
      <c r="FG20" s="74">
        <v>4.2780380751466479E-2</v>
      </c>
      <c r="FH20" s="74">
        <v>0.10925817044887769</v>
      </c>
      <c r="FI20" s="74">
        <v>0.13159677390944446</v>
      </c>
      <c r="FJ20" s="74">
        <v>2.1973667365795955E-2</v>
      </c>
      <c r="FK20" s="74">
        <v>6.7613652929421328E-2</v>
      </c>
      <c r="FL20" s="74">
        <v>0.3972588719819885</v>
      </c>
      <c r="FM20" s="70" t="s">
        <v>396</v>
      </c>
      <c r="FN20" s="70" t="s">
        <v>396</v>
      </c>
      <c r="FO20" s="70" t="s">
        <v>396</v>
      </c>
      <c r="FP20" s="70" t="s">
        <v>392</v>
      </c>
      <c r="FQ20" s="70" t="s">
        <v>392</v>
      </c>
    </row>
    <row r="21" spans="1:173" ht="12.75" customHeight="1" x14ac:dyDescent="0.25">
      <c r="A21" s="69" t="s">
        <v>204</v>
      </c>
      <c r="B21" s="70" t="s">
        <v>15</v>
      </c>
      <c r="C21" s="70" t="s">
        <v>15</v>
      </c>
      <c r="D21" s="70">
        <v>2016</v>
      </c>
      <c r="E21" s="71" t="s">
        <v>285</v>
      </c>
      <c r="F21" s="71"/>
      <c r="G21" s="71">
        <v>73.55</v>
      </c>
      <c r="H21" s="71">
        <v>138.91999999999999</v>
      </c>
      <c r="I21" s="72">
        <v>1</v>
      </c>
      <c r="J21" s="73">
        <v>16</v>
      </c>
      <c r="K21" s="73">
        <v>91.439259710100004</v>
      </c>
      <c r="L21" s="73">
        <v>369.07472100000001</v>
      </c>
      <c r="M21" s="73">
        <v>905.19321300000001</v>
      </c>
      <c r="N21" s="71">
        <v>0.24</v>
      </c>
      <c r="O21" s="71">
        <v>0.03</v>
      </c>
      <c r="P21" s="71">
        <v>8</v>
      </c>
      <c r="Q21" s="71">
        <v>3.9356</v>
      </c>
      <c r="R21" s="71">
        <v>-25.12</v>
      </c>
      <c r="S21" s="71">
        <v>-676.15073825379773</v>
      </c>
      <c r="T21" s="71" t="s">
        <v>44</v>
      </c>
      <c r="U21" s="71">
        <v>197.5</v>
      </c>
      <c r="V21" s="71">
        <v>148.30000000000001</v>
      </c>
      <c r="W21" s="71">
        <v>962</v>
      </c>
      <c r="X21" s="71">
        <v>61</v>
      </c>
      <c r="Y21" s="71">
        <v>3</v>
      </c>
      <c r="Z21" s="71">
        <v>55</v>
      </c>
      <c r="AA21" s="71">
        <v>26.4</v>
      </c>
      <c r="AB21" s="71">
        <v>0.8</v>
      </c>
      <c r="AC21" s="71">
        <v>26.3</v>
      </c>
      <c r="AD21" s="71">
        <v>0.7</v>
      </c>
      <c r="AE21" s="71">
        <v>23.2</v>
      </c>
      <c r="AF21" s="71">
        <v>3.5</v>
      </c>
      <c r="AG21" s="71">
        <v>0.16036147132819401</v>
      </c>
      <c r="AH21" s="71">
        <v>16.036147132819401</v>
      </c>
      <c r="AI21" s="71">
        <v>0.111539750852598</v>
      </c>
      <c r="AJ21" s="71">
        <v>0.65615017177040602</v>
      </c>
      <c r="AK21" s="71">
        <v>65.615017177040599</v>
      </c>
      <c r="AL21" s="71">
        <v>7.0620180031686394E-2</v>
      </c>
      <c r="AM21" s="71">
        <v>0.183488356901401</v>
      </c>
      <c r="AN21" s="71">
        <v>18.348835690140099</v>
      </c>
      <c r="AO21" s="71">
        <v>7.7956711841820098E-2</v>
      </c>
      <c r="AP21" s="71">
        <v>0.80360173344297414</v>
      </c>
      <c r="AQ21" s="71">
        <v>0.19639826655702586</v>
      </c>
      <c r="AR21" s="71">
        <v>0.23469917543713728</v>
      </c>
      <c r="AS21" s="71">
        <v>0.96031735679376418</v>
      </c>
      <c r="AT21" s="71">
        <v>1.1950165322309014</v>
      </c>
      <c r="AU21" s="71">
        <v>81.651164309860022</v>
      </c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4">
        <v>0.52444354101026525</v>
      </c>
      <c r="EG21" s="74">
        <v>9.7570891350747035E-2</v>
      </c>
      <c r="EH21" s="74">
        <v>7.9276349222481959E-2</v>
      </c>
      <c r="EI21" s="74">
        <v>0.5915235288139038</v>
      </c>
      <c r="EJ21" s="74">
        <v>0.48785445675373512</v>
      </c>
      <c r="EK21" s="74">
        <v>6.098180709421689E-2</v>
      </c>
      <c r="EL21" s="74">
        <v>1.8416505742453499</v>
      </c>
      <c r="EM21" s="74">
        <v>1.1403597926618561</v>
      </c>
      <c r="EN21" s="74">
        <v>0.60981807094216889</v>
      </c>
      <c r="EO21" s="74">
        <v>0.52444354101026525</v>
      </c>
      <c r="EP21" s="74">
        <v>0.14025815631669886</v>
      </c>
      <c r="EQ21" s="74">
        <v>1.2745197682691327</v>
      </c>
      <c r="ER21" s="74">
        <v>0.26222177050513262</v>
      </c>
      <c r="ES21" s="74">
        <v>0.11586543347901208</v>
      </c>
      <c r="ET21" s="74">
        <v>4.8785445675373518E-2</v>
      </c>
      <c r="EU21" s="74">
        <v>0.42687264965951821</v>
      </c>
      <c r="EV21" s="74">
        <v>4.8785445675373518E-2</v>
      </c>
      <c r="EW21" s="74">
        <v>2.4392722837686759E-2</v>
      </c>
      <c r="EX21" s="74">
        <v>7.3178168513060263E-2</v>
      </c>
      <c r="EY21" s="74">
        <v>1.7745705864417116</v>
      </c>
      <c r="EZ21" s="74">
        <v>7.6555023923444987E-2</v>
      </c>
      <c r="FA21" s="74">
        <v>0.86</v>
      </c>
      <c r="FB21" s="74">
        <v>0.44186046511627908</v>
      </c>
      <c r="FC21" s="74">
        <v>17.444236075876368</v>
      </c>
      <c r="FD21" s="74">
        <v>6.3376894366897127E-3</v>
      </c>
      <c r="FE21" s="70">
        <v>0</v>
      </c>
      <c r="FF21" s="70">
        <v>0</v>
      </c>
      <c r="FG21" s="74">
        <v>1.037233480124039E-2</v>
      </c>
      <c r="FH21" s="74">
        <v>3.00586506806646E-2</v>
      </c>
      <c r="FI21" s="74">
        <v>3.1860866040068013E-2</v>
      </c>
      <c r="FJ21" s="74">
        <v>4.9580479179822676E-3</v>
      </c>
      <c r="FK21" s="74">
        <v>1.81406025284097E-2</v>
      </c>
      <c r="FL21" s="74">
        <v>0.10172819140505471</v>
      </c>
      <c r="FM21" s="70" t="s">
        <v>396</v>
      </c>
      <c r="FN21" s="70" t="s">
        <v>396</v>
      </c>
      <c r="FO21" s="70" t="s">
        <v>396</v>
      </c>
      <c r="FP21" s="70" t="s">
        <v>392</v>
      </c>
    </row>
    <row r="22" spans="1:173" ht="12.75" customHeight="1" x14ac:dyDescent="0.25">
      <c r="A22" s="69" t="s">
        <v>205</v>
      </c>
      <c r="B22" s="70" t="s">
        <v>15</v>
      </c>
      <c r="C22" s="70" t="s">
        <v>15</v>
      </c>
      <c r="D22" s="70">
        <v>2016</v>
      </c>
      <c r="E22" s="71" t="s">
        <v>285</v>
      </c>
      <c r="F22" s="71"/>
      <c r="G22" s="71">
        <v>72.88</v>
      </c>
      <c r="H22" s="71">
        <v>137.62</v>
      </c>
      <c r="I22" s="72">
        <v>1</v>
      </c>
      <c r="J22" s="73">
        <v>27</v>
      </c>
      <c r="K22" s="73">
        <v>76.711233492999995</v>
      </c>
      <c r="L22" s="73">
        <v>304.56425899999999</v>
      </c>
      <c r="M22" s="73">
        <v>926.37052200000005</v>
      </c>
      <c r="N22" s="71">
        <v>1.68</v>
      </c>
      <c r="O22" s="71">
        <v>0.184</v>
      </c>
      <c r="P22" s="71">
        <v>9.1304347826086953</v>
      </c>
      <c r="Q22" s="71">
        <v>31.660499999999999</v>
      </c>
      <c r="R22" s="71">
        <v>-25.62</v>
      </c>
      <c r="S22" s="71">
        <v>-527.53050629382687</v>
      </c>
      <c r="T22" s="71" t="s">
        <v>45</v>
      </c>
      <c r="U22" s="71">
        <v>197.5</v>
      </c>
      <c r="V22" s="71">
        <v>148.30000000000001</v>
      </c>
      <c r="W22" s="71">
        <v>962</v>
      </c>
      <c r="X22" s="71">
        <v>61</v>
      </c>
      <c r="Y22" s="71">
        <v>3</v>
      </c>
      <c r="Z22" s="71">
        <v>55</v>
      </c>
      <c r="AA22" s="71">
        <v>26.4</v>
      </c>
      <c r="AB22" s="71">
        <v>0.8</v>
      </c>
      <c r="AC22" s="71">
        <v>26.3</v>
      </c>
      <c r="AD22" s="71">
        <v>0.7</v>
      </c>
      <c r="AE22" s="71">
        <v>23.2</v>
      </c>
      <c r="AF22" s="71">
        <v>3.5</v>
      </c>
      <c r="AG22" s="71">
        <v>0.33855532356566598</v>
      </c>
      <c r="AH22" s="71">
        <v>33.855532356566599</v>
      </c>
      <c r="AI22" s="71">
        <v>0.17972028617441299</v>
      </c>
      <c r="AJ22" s="71">
        <v>0.45994751919254201</v>
      </c>
      <c r="AK22" s="71">
        <v>45.994751919254199</v>
      </c>
      <c r="AL22" s="71">
        <v>9.8478542299977601E-2</v>
      </c>
      <c r="AM22" s="71">
        <v>0.20149715724179201</v>
      </c>
      <c r="AN22" s="71">
        <v>20.149715724179202</v>
      </c>
      <c r="AO22" s="71">
        <v>0.119856549093771</v>
      </c>
      <c r="AP22" s="71">
        <v>0.57601237536460126</v>
      </c>
      <c r="AQ22" s="71">
        <v>0.42398762463539874</v>
      </c>
      <c r="AR22" s="71">
        <v>3.0180778737914298</v>
      </c>
      <c r="AS22" s="71">
        <v>4.100238082686726</v>
      </c>
      <c r="AT22" s="71">
        <v>7.1183159564781562</v>
      </c>
      <c r="AU22" s="71">
        <v>79.850284275820812</v>
      </c>
      <c r="AV22" s="70"/>
      <c r="AW22" s="70"/>
      <c r="AX22" s="74">
        <v>6.6075062885829431E-4</v>
      </c>
      <c r="AY22" s="74">
        <v>7.2082850141618414E-4</v>
      </c>
      <c r="AZ22" s="74">
        <v>1.8739292649494635E-3</v>
      </c>
      <c r="BA22" s="74">
        <v>2.0583124416822061E-3</v>
      </c>
      <c r="BB22" s="74">
        <v>5.0771251256456536E-3</v>
      </c>
      <c r="BC22" s="74">
        <v>6.1315094440844153E-3</v>
      </c>
      <c r="BD22" s="74">
        <v>1.9391640040828825E-2</v>
      </c>
      <c r="BE22" s="74">
        <v>1.6789758686895594E-2</v>
      </c>
      <c r="BF22" s="74">
        <v>3.928572342331739E-2</v>
      </c>
      <c r="BG22" s="74">
        <v>2.00723671776128E-2</v>
      </c>
      <c r="BH22" s="74">
        <v>4.7294471252549881E-2</v>
      </c>
      <c r="BI22" s="74">
        <v>1.7282465046002195E-2</v>
      </c>
      <c r="BJ22" s="74">
        <v>7.1206161221478367E-2</v>
      </c>
      <c r="BK22" s="74">
        <v>1.4015677448031319E-2</v>
      </c>
      <c r="BL22" s="74">
        <v>6.914579794088993E-2</v>
      </c>
      <c r="BM22" s="74">
        <v>7.6809810451576007E-3</v>
      </c>
      <c r="BN22" s="74">
        <v>7.0251462259232428E-2</v>
      </c>
      <c r="BO22" s="74">
        <v>4.6293384532489134E-3</v>
      </c>
      <c r="BP22" s="74">
        <v>2.7464030508395576E-2</v>
      </c>
      <c r="BQ22" s="74">
        <v>2.1910501455198448E-3</v>
      </c>
      <c r="BR22" s="74">
        <v>4.3939817058877579E-3</v>
      </c>
      <c r="BS22" s="74">
        <v>3.2411245664072824E-3</v>
      </c>
      <c r="BT22" s="74">
        <v>3.541725786963176E-3</v>
      </c>
      <c r="BU22" s="74">
        <v>2.7632290018257063E-2</v>
      </c>
      <c r="BV22" s="74">
        <v>9.7348666823775572E-3</v>
      </c>
      <c r="BW22" s="74">
        <v>4.1361151319809754E-2</v>
      </c>
      <c r="BX22" s="74">
        <v>8.2033925482916048E-2</v>
      </c>
      <c r="BY22" s="74">
        <v>8.8755080192961765E-3</v>
      </c>
      <c r="BZ22" s="74">
        <v>3.1705962647907877E-2</v>
      </c>
      <c r="CA22" s="74">
        <v>9.0770723961929208E-3</v>
      </c>
      <c r="CB22" s="74">
        <v>1.9763796412118922E-2</v>
      </c>
      <c r="CC22" s="74">
        <v>1.2869833510621275E-2</v>
      </c>
      <c r="CD22" s="74">
        <v>3.9939332885389443E-2</v>
      </c>
      <c r="CE22" s="74">
        <v>2.3946141006953709E-2</v>
      </c>
      <c r="CF22" s="74">
        <v>5.3359504484266698E-2</v>
      </c>
      <c r="CG22" s="74">
        <v>2.0928772962251749E-2</v>
      </c>
      <c r="CH22" s="74">
        <v>5.2401790685732037E-2</v>
      </c>
      <c r="CI22" s="74">
        <v>1.7527571671825018E-2</v>
      </c>
      <c r="CJ22" s="74">
        <v>4.3580045446380881E-2</v>
      </c>
      <c r="CK22" s="74">
        <v>1.3629104347478027E-2</v>
      </c>
      <c r="CL22" s="74">
        <v>4.6810043315556486E-2</v>
      </c>
      <c r="CM22" s="74">
        <v>2.2689384993094835E-2</v>
      </c>
      <c r="CN22" s="74">
        <v>2.6135556565892254E-2</v>
      </c>
      <c r="CO22" s="74">
        <v>3.3166075682065557E-3</v>
      </c>
      <c r="CP22" s="74">
        <v>2.0334301485445089E-3</v>
      </c>
      <c r="CQ22" s="74">
        <v>1.145291463379019E-2</v>
      </c>
      <c r="CR22" s="74">
        <v>2.3181000940566219E-3</v>
      </c>
      <c r="CT22" s="74">
        <v>6.5299648374432459E-3</v>
      </c>
      <c r="CU22" s="74">
        <v>4.1747415159617579E-2</v>
      </c>
      <c r="CV22" s="74">
        <v>3.0584835602191166E-2</v>
      </c>
      <c r="CW22" s="74">
        <v>0.11637933660327812</v>
      </c>
      <c r="CX22" s="74">
        <v>3.6451764671705571E-2</v>
      </c>
      <c r="CY22" s="74">
        <v>8.6912700172800159E-2</v>
      </c>
      <c r="CZ22" s="74">
        <v>2.8714972883379871E-2</v>
      </c>
      <c r="DA22" s="74">
        <v>0.11596083267439972</v>
      </c>
      <c r="DB22" s="74">
        <v>1.7992409413016518E-2</v>
      </c>
      <c r="DC22" s="74">
        <v>8.2937532592830529E-2</v>
      </c>
      <c r="DD22" s="74">
        <v>8.8596955934623738E-3</v>
      </c>
      <c r="DE22" s="74">
        <v>2.6197756712618349E-2</v>
      </c>
      <c r="DF22" s="74">
        <v>5.0951218921559873E-3</v>
      </c>
      <c r="DG22" s="74">
        <v>1.0578334147650538E-2</v>
      </c>
      <c r="DH22" s="74">
        <v>1.6778082472736608E-3</v>
      </c>
      <c r="DI22" s="74">
        <v>0.32897038517498617</v>
      </c>
      <c r="DJ22" s="74">
        <v>0.24823683291349094</v>
      </c>
      <c r="DK22" s="74">
        <v>0.38324935608231403</v>
      </c>
      <c r="DL22" s="74">
        <v>0.75458717288928179</v>
      </c>
      <c r="DM22" s="74">
        <v>1.1649965265975408</v>
      </c>
      <c r="DN22" s="74">
        <v>5.3559018385335069</v>
      </c>
      <c r="DO22" s="74">
        <v>2.6015470975726513</v>
      </c>
      <c r="DP22" s="74">
        <v>4.2481895111271424</v>
      </c>
      <c r="DQ22" s="74">
        <v>1.6159788876007556E-2</v>
      </c>
      <c r="DR22" s="74">
        <v>6.5135312449657243E-3</v>
      </c>
      <c r="DS22" s="74">
        <v>1.6148984533955572E-2</v>
      </c>
      <c r="DT22" s="74">
        <v>6.0164212970241826E-2</v>
      </c>
      <c r="DU22" s="74">
        <v>2.3118335432707495E-2</v>
      </c>
      <c r="DV22" s="74">
        <v>9.2472986380204944E-2</v>
      </c>
      <c r="DW22" s="74">
        <v>2.9631866677673223E-2</v>
      </c>
      <c r="DX22" s="74">
        <v>0.40307031824137057</v>
      </c>
      <c r="DY22" s="74">
        <v>1.4315658909758602</v>
      </c>
      <c r="DZ22" s="74">
        <v>0.38425393255193396</v>
      </c>
      <c r="EA22" s="74">
        <v>0.30294020154817825</v>
      </c>
      <c r="EB22" s="74">
        <v>4.9122321048479259E-2</v>
      </c>
      <c r="EC22" s="74">
        <v>4.908947814668968E-2</v>
      </c>
      <c r="ED22" s="74">
        <v>0.18288641069693626</v>
      </c>
      <c r="EE22" s="74">
        <v>0.28109820989210516</v>
      </c>
      <c r="EF22" s="74">
        <v>0.10612592978632682</v>
      </c>
      <c r="EG22" s="74">
        <v>0.20163926659402093</v>
      </c>
      <c r="EH22" s="74">
        <v>0.10612592978632682</v>
      </c>
      <c r="EI22" s="74">
        <v>0.15918889467949021</v>
      </c>
      <c r="EJ22" s="74">
        <v>0.27592741744444976</v>
      </c>
      <c r="EK22" s="74">
        <v>4.245037191453073E-2</v>
      </c>
      <c r="EL22" s="74">
        <v>0.89145781020514525</v>
      </c>
      <c r="EM22" s="74">
        <v>0.47756668403847063</v>
      </c>
      <c r="EN22" s="74">
        <v>0.42981001563462368</v>
      </c>
      <c r="EO22" s="74">
        <v>0.37144075425214385</v>
      </c>
      <c r="EP22" s="74">
        <v>0.14327000521154121</v>
      </c>
      <c r="EQ22" s="74">
        <v>0.94452077509830867</v>
      </c>
      <c r="ER22" s="74">
        <v>0.25470223148718435</v>
      </c>
      <c r="ES22" s="74">
        <v>0.12735111574359217</v>
      </c>
      <c r="ET22" s="74">
        <v>7.9594447339745106E-2</v>
      </c>
      <c r="EU22" s="74">
        <v>0.46164779457052157</v>
      </c>
      <c r="EV22" s="74">
        <v>9.0207040318377799E-2</v>
      </c>
      <c r="EW22" s="74">
        <v>0.13265741223290853</v>
      </c>
      <c r="EX22" s="74">
        <v>0.22286445255128631</v>
      </c>
      <c r="EY22" s="74">
        <v>1.6290330222201164</v>
      </c>
      <c r="EZ22" s="74">
        <v>0.21348314606741572</v>
      </c>
      <c r="FA22" s="74">
        <v>0.86419753086419737</v>
      </c>
      <c r="FB22" s="74">
        <v>0.5</v>
      </c>
      <c r="FC22" s="74">
        <v>2.8386114462693266</v>
      </c>
      <c r="FD22" s="74">
        <v>2.5202252127216152E-2</v>
      </c>
      <c r="FE22" s="70">
        <v>0</v>
      </c>
      <c r="FF22" s="70">
        <v>0</v>
      </c>
      <c r="FG22" s="74">
        <v>4.7600851872074898E-2</v>
      </c>
      <c r="FH22" s="74">
        <v>0.19440751216248933</v>
      </c>
      <c r="FI22" s="74">
        <v>0.17238120794407841</v>
      </c>
      <c r="FJ22" s="74">
        <v>3.0918475241662885E-2</v>
      </c>
      <c r="FK22" s="74">
        <v>0.10337346497009554</v>
      </c>
      <c r="FL22" s="74">
        <v>0.57388376431761712</v>
      </c>
      <c r="FM22" s="70" t="s">
        <v>396</v>
      </c>
      <c r="FN22" s="70" t="s">
        <v>396</v>
      </c>
      <c r="FO22" s="70" t="s">
        <v>396</v>
      </c>
      <c r="FP22" s="70" t="s">
        <v>392</v>
      </c>
      <c r="FQ22" s="70" t="s">
        <v>392</v>
      </c>
    </row>
    <row r="23" spans="1:173" ht="12.75" customHeight="1" x14ac:dyDescent="0.25">
      <c r="A23" s="69" t="s">
        <v>206</v>
      </c>
      <c r="B23" s="70" t="s">
        <v>11</v>
      </c>
      <c r="C23" s="70" t="s">
        <v>83</v>
      </c>
      <c r="D23" s="70">
        <v>2014</v>
      </c>
      <c r="E23" s="71" t="s">
        <v>285</v>
      </c>
      <c r="F23" s="71" t="s">
        <v>393</v>
      </c>
      <c r="G23" s="71">
        <v>77.150058333333334</v>
      </c>
      <c r="H23" s="71">
        <v>127.3515</v>
      </c>
      <c r="I23" s="72">
        <v>1</v>
      </c>
      <c r="J23" s="73">
        <v>92</v>
      </c>
      <c r="K23" s="73">
        <v>363.78798573400002</v>
      </c>
      <c r="L23" s="73">
        <v>578.64077799999995</v>
      </c>
      <c r="M23" s="73">
        <v>1348.4393689999999</v>
      </c>
      <c r="N23" s="71">
        <v>0.76200000000000001</v>
      </c>
      <c r="O23" s="71">
        <v>0.11300000000000002</v>
      </c>
      <c r="P23" s="71">
        <v>6.7433628318584065</v>
      </c>
      <c r="Q23" s="71">
        <v>14.9</v>
      </c>
      <c r="R23" s="71">
        <v>-23.202000000000002</v>
      </c>
      <c r="S23" s="71">
        <v>-363.94322158106041</v>
      </c>
      <c r="T23" s="71" t="s">
        <v>113</v>
      </c>
      <c r="U23" s="71">
        <v>197.5</v>
      </c>
      <c r="V23" s="71">
        <v>148.30000000000001</v>
      </c>
      <c r="W23" s="71">
        <v>962</v>
      </c>
      <c r="X23" s="71">
        <v>61</v>
      </c>
      <c r="Y23" s="71">
        <v>3</v>
      </c>
      <c r="Z23" s="71">
        <v>55</v>
      </c>
      <c r="AA23" s="71">
        <v>26.4</v>
      </c>
      <c r="AB23" s="71">
        <v>0.8</v>
      </c>
      <c r="AC23" s="71">
        <v>26.3</v>
      </c>
      <c r="AD23" s="71">
        <v>0.7</v>
      </c>
      <c r="AE23" s="71">
        <v>23.2</v>
      </c>
      <c r="AF23" s="71">
        <v>3.5</v>
      </c>
      <c r="AG23" s="71">
        <v>0.20823380105922401</v>
      </c>
      <c r="AH23" s="71">
        <v>20.8233801059224</v>
      </c>
      <c r="AI23" s="71">
        <v>0.144383054455332</v>
      </c>
      <c r="AJ23" s="71">
        <v>0.31774014400036799</v>
      </c>
      <c r="AK23" s="71">
        <v>31.774014400036798</v>
      </c>
      <c r="AL23" s="71">
        <v>7.2990862714735705E-2</v>
      </c>
      <c r="AM23" s="71">
        <v>0.474026054940408</v>
      </c>
      <c r="AN23" s="71">
        <v>47.402605494040799</v>
      </c>
      <c r="AO23" s="71">
        <v>0.10343992269730599</v>
      </c>
      <c r="AP23" s="71">
        <v>0.60409863831633059</v>
      </c>
      <c r="AQ23" s="71">
        <v>0.39590136168366941</v>
      </c>
      <c r="AR23" s="71">
        <v>0.42506141964838606</v>
      </c>
      <c r="AS23" s="71">
        <v>1.228882994547277</v>
      </c>
      <c r="AT23" s="71">
        <v>1.6539444141956632</v>
      </c>
      <c r="AU23" s="71">
        <v>52.597394505959194</v>
      </c>
      <c r="AV23" s="70"/>
      <c r="AW23" s="74">
        <v>1.5285549794912109E-3</v>
      </c>
      <c r="AX23" s="74">
        <v>2.2660188328676601E-3</v>
      </c>
      <c r="AY23" s="74">
        <v>6.7675202198000106E-3</v>
      </c>
      <c r="AZ23" s="74">
        <v>3.8415483398863298E-3</v>
      </c>
      <c r="BA23" s="74">
        <v>9.7695624406751221E-3</v>
      </c>
      <c r="BB23" s="74">
        <v>3.9536017316238719E-3</v>
      </c>
      <c r="BC23" s="74">
        <v>1.236350540320344E-2</v>
      </c>
      <c r="BD23" s="74">
        <v>5.9322891350353565E-3</v>
      </c>
      <c r="BE23" s="74">
        <v>1.3446467375842444E-2</v>
      </c>
      <c r="BF23" s="74">
        <v>1.3409487146803498E-2</v>
      </c>
      <c r="BG23" s="74">
        <v>1.0648043311786266E-2</v>
      </c>
      <c r="BH23" s="74">
        <v>1.6757880527243359E-2</v>
      </c>
      <c r="BI23" s="74">
        <v>9.8180312167281437E-3</v>
      </c>
      <c r="BJ23" s="74">
        <v>2.9501323760394459E-2</v>
      </c>
      <c r="BK23" s="74">
        <v>7.4767909216962841E-3</v>
      </c>
      <c r="BL23" s="74">
        <v>3.4341564984366087E-2</v>
      </c>
      <c r="BM23" s="74">
        <v>8.4728696604057848E-3</v>
      </c>
      <c r="BN23" s="74">
        <v>3.5069067268911014E-2</v>
      </c>
      <c r="BO23" s="74">
        <v>6.3524015201004225E-3</v>
      </c>
      <c r="BP23" s="74">
        <v>9.8708759588506511E-3</v>
      </c>
      <c r="BQ23" s="70"/>
      <c r="BR23" s="70"/>
      <c r="BS23" s="70"/>
      <c r="BT23" s="70"/>
      <c r="BU23" s="74">
        <v>1.3390986979247947</v>
      </c>
      <c r="BV23" s="70"/>
      <c r="BW23" s="74">
        <v>3.2078061056333236</v>
      </c>
      <c r="BX23" s="74">
        <v>3.9431513934719469</v>
      </c>
      <c r="BY23" s="74">
        <v>3.9878235721847594E-2</v>
      </c>
      <c r="BZ23" s="74">
        <v>0.78752284269765838</v>
      </c>
      <c r="CA23" s="74">
        <v>1.3956669280422565E-2</v>
      </c>
      <c r="CB23" s="74">
        <v>4.2429193876684534E-2</v>
      </c>
      <c r="CC23" s="74">
        <v>1.8350488785752302E-2</v>
      </c>
      <c r="CD23" s="74">
        <v>8.5269867570932079E-2</v>
      </c>
      <c r="CE23" s="74">
        <v>3.2242576342019762E-2</v>
      </c>
      <c r="CF23" s="74">
        <v>0.141977060639526</v>
      </c>
      <c r="CG23" s="74">
        <v>7.499980414252351E-2</v>
      </c>
      <c r="CH23" s="74">
        <v>0.4068230555629922</v>
      </c>
      <c r="CI23" s="74">
        <v>3.583289369897958E-2</v>
      </c>
      <c r="CJ23" s="74">
        <v>1.3400261763627565E-3</v>
      </c>
      <c r="CK23" s="74">
        <v>2.2626183679587521E-3</v>
      </c>
      <c r="CL23" s="74">
        <v>6.2716272190934124E-4</v>
      </c>
      <c r="CM23" s="70"/>
      <c r="CN23" s="70"/>
      <c r="CO23" s="70"/>
      <c r="CP23" s="74">
        <v>4.1558438769689187E-3</v>
      </c>
      <c r="CQ23" s="74">
        <v>2.1613742682369697E-2</v>
      </c>
      <c r="CR23" s="74">
        <v>0.18278334060056287</v>
      </c>
      <c r="CS23" s="74">
        <v>4.5454986986212725E-2</v>
      </c>
      <c r="CT23" s="74">
        <v>4.0101911445238975E-2</v>
      </c>
      <c r="CU23" s="74">
        <v>1.3139696339861649E-2</v>
      </c>
      <c r="CV23" s="74">
        <v>5.7263743975466833E-3</v>
      </c>
      <c r="CW23" s="74">
        <v>3.8711935833354076E-2</v>
      </c>
      <c r="CX23" s="74">
        <v>6.6323199819289377E-3</v>
      </c>
      <c r="CY23" s="74">
        <v>3.0524473813631617E-2</v>
      </c>
      <c r="CZ23" s="74">
        <v>7.2110637321184841E-3</v>
      </c>
      <c r="DA23" s="74">
        <v>3.6643086758517421E-2</v>
      </c>
      <c r="DB23" s="74">
        <v>4.6955852268765474E-3</v>
      </c>
      <c r="DC23" s="74">
        <v>3.5570039569505371E-2</v>
      </c>
      <c r="DD23" s="74">
        <v>2.1635517200467372E-3</v>
      </c>
      <c r="DE23" s="74">
        <v>9.2395281662116004E-3</v>
      </c>
      <c r="DF23" s="21">
        <v>0</v>
      </c>
      <c r="DG23" s="21">
        <v>0</v>
      </c>
      <c r="DH23" s="21">
        <v>0</v>
      </c>
      <c r="DI23" s="74">
        <v>0.15766080581869621</v>
      </c>
      <c r="DJ23" s="74">
        <v>0.66386262131025231</v>
      </c>
      <c r="DK23" s="74">
        <v>0.12604732898690776</v>
      </c>
      <c r="DL23" s="74">
        <v>4.2107016887486193</v>
      </c>
      <c r="DM23" s="74">
        <v>0.79948423663302393</v>
      </c>
      <c r="DN23" s="74">
        <v>3.4219292970307444</v>
      </c>
      <c r="DO23" s="74">
        <v>4.3297517670019072</v>
      </c>
      <c r="DP23" s="74">
        <v>6.6836621966278615</v>
      </c>
      <c r="DQ23" s="74">
        <v>6.0483073224384801E-2</v>
      </c>
      <c r="DS23" s="74">
        <v>2.7170850713069076E-2</v>
      </c>
      <c r="DT23" s="74">
        <v>0.10217698725626839</v>
      </c>
      <c r="DU23" s="74">
        <v>1.3089558916376613E-2</v>
      </c>
      <c r="DV23" s="74">
        <v>0.18983091119372228</v>
      </c>
      <c r="DW23" s="74">
        <v>1.3089558916376613E-2</v>
      </c>
      <c r="DX23" s="70"/>
      <c r="DY23" s="74">
        <v>0.4817500583476611</v>
      </c>
      <c r="DZ23" s="74">
        <v>0.12810672214817717</v>
      </c>
      <c r="EA23" s="74">
        <v>0.1011965806454342</v>
      </c>
      <c r="EB23" s="74">
        <v>0.38362783261388361</v>
      </c>
      <c r="EC23" s="74">
        <v>0.17233738323216799</v>
      </c>
      <c r="ED23" s="74">
        <v>0.64808109235321265</v>
      </c>
      <c r="EE23" s="74">
        <v>1.2040463081992645</v>
      </c>
      <c r="EF23" s="74">
        <v>0.24327654388430989</v>
      </c>
      <c r="EG23" s="74">
        <v>0.15081904937195986</v>
      </c>
      <c r="EH23" s="74">
        <v>0.13043086752566702</v>
      </c>
      <c r="EI23" s="74">
        <v>0.18946839804503299</v>
      </c>
      <c r="EJ23" s="74">
        <v>0.20545008472102078</v>
      </c>
      <c r="EK23" s="74">
        <v>4.7746534206666989E-2</v>
      </c>
      <c r="EL23" s="74">
        <v>0.96719147775465752</v>
      </c>
      <c r="EM23" s="74">
        <v>0.44266501697272076</v>
      </c>
      <c r="EN23" s="74">
        <v>0.126713837733753</v>
      </c>
      <c r="EO23" s="74">
        <v>0.12821243276023883</v>
      </c>
      <c r="EP23" s="74">
        <v>7.1347839681389733E-2</v>
      </c>
      <c r="EQ23" s="74">
        <v>0.3262741101753816</v>
      </c>
      <c r="ER23" s="74">
        <v>0.10228634816147593</v>
      </c>
      <c r="ES23" s="74">
        <v>0.12784319994160562</v>
      </c>
      <c r="ET23" s="74">
        <v>6.2006156183775668E-2</v>
      </c>
      <c r="EU23" s="74">
        <v>0.29213570428685715</v>
      </c>
      <c r="EV23" s="74">
        <v>1.4615011961087193E-2</v>
      </c>
      <c r="EW23" s="74">
        <v>4.6774451970261241E-2</v>
      </c>
      <c r="EX23" s="74">
        <v>6.1389463931348441E-2</v>
      </c>
      <c r="EY23" s="74">
        <v>0.67979927839358711</v>
      </c>
      <c r="EZ23" s="74">
        <v>0.46224645066349374</v>
      </c>
      <c r="FA23" s="74">
        <v>1.011826609100378</v>
      </c>
      <c r="FB23" s="74">
        <v>1.2498559410859402</v>
      </c>
      <c r="FC23" s="74">
        <v>5.5099188143886684</v>
      </c>
      <c r="FD23" s="74">
        <v>1.8916462422144745E-2</v>
      </c>
      <c r="FE23" s="74">
        <v>1.366157276651056E-2</v>
      </c>
      <c r="FF23" s="70">
        <v>0</v>
      </c>
      <c r="FG23" s="74">
        <v>7.076671794326952E-3</v>
      </c>
      <c r="FH23" s="74">
        <v>2.8967347595499064E-2</v>
      </c>
      <c r="FI23" s="74">
        <v>2.7855333985147075E-2</v>
      </c>
      <c r="FJ23" s="74">
        <v>7.4229575410835217E-3</v>
      </c>
      <c r="FK23" s="74">
        <v>1.9477021383598643E-2</v>
      </c>
      <c r="FL23" s="74">
        <v>0.12337736748831057</v>
      </c>
      <c r="FM23" s="70" t="s">
        <v>400</v>
      </c>
      <c r="FN23" s="70" t="s">
        <v>400</v>
      </c>
      <c r="FO23" s="70" t="s">
        <v>400</v>
      </c>
      <c r="FP23" s="70" t="s">
        <v>400</v>
      </c>
      <c r="FQ23" s="70" t="s">
        <v>638</v>
      </c>
    </row>
    <row r="24" spans="1:173" ht="12.75" customHeight="1" x14ac:dyDescent="0.25">
      <c r="A24" s="69" t="s">
        <v>207</v>
      </c>
      <c r="B24" s="70" t="s">
        <v>11</v>
      </c>
      <c r="C24" s="70" t="s">
        <v>83</v>
      </c>
      <c r="D24" s="70">
        <v>2014</v>
      </c>
      <c r="E24" s="71" t="s">
        <v>285</v>
      </c>
      <c r="F24" s="71" t="s">
        <v>393</v>
      </c>
      <c r="G24" s="71">
        <v>76.777225000000001</v>
      </c>
      <c r="H24" s="71">
        <v>125.82954333333333</v>
      </c>
      <c r="I24" s="72">
        <v>1</v>
      </c>
      <c r="J24" s="73">
        <v>74</v>
      </c>
      <c r="K24" s="73">
        <v>322.54792220299998</v>
      </c>
      <c r="L24" s="73">
        <v>543.74730499999998</v>
      </c>
      <c r="M24" s="73">
        <v>1371.408788</v>
      </c>
      <c r="N24" s="71">
        <v>1.262</v>
      </c>
      <c r="O24" s="71">
        <v>0.17</v>
      </c>
      <c r="P24" s="71">
        <v>7.4235294117647053</v>
      </c>
      <c r="Q24" s="71">
        <v>31.451699999999999</v>
      </c>
      <c r="R24" s="71">
        <v>-24.052</v>
      </c>
      <c r="S24" s="71">
        <v>-320.29884023437648</v>
      </c>
      <c r="T24" s="71" t="s">
        <v>37</v>
      </c>
      <c r="U24" s="71">
        <v>197.5</v>
      </c>
      <c r="V24" s="71">
        <v>148.30000000000001</v>
      </c>
      <c r="W24" s="71">
        <v>962</v>
      </c>
      <c r="X24" s="71">
        <v>61</v>
      </c>
      <c r="Y24" s="71">
        <v>3</v>
      </c>
      <c r="Z24" s="71">
        <v>55</v>
      </c>
      <c r="AA24" s="71">
        <v>26.4</v>
      </c>
      <c r="AB24" s="71">
        <v>0.8</v>
      </c>
      <c r="AC24" s="71">
        <v>26.3</v>
      </c>
      <c r="AD24" s="71">
        <v>0.7</v>
      </c>
      <c r="AE24" s="71">
        <v>23.2</v>
      </c>
      <c r="AF24" s="71">
        <v>3.5</v>
      </c>
      <c r="AG24" s="71">
        <v>0.30266112383809102</v>
      </c>
      <c r="AH24" s="71">
        <v>30.266112383809102</v>
      </c>
      <c r="AI24" s="71">
        <v>0.18355956700765899</v>
      </c>
      <c r="AJ24" s="71">
        <v>0.25478833169974202</v>
      </c>
      <c r="AK24" s="71">
        <v>25.478833169974202</v>
      </c>
      <c r="AL24" s="71">
        <v>8.1996262122242494E-2</v>
      </c>
      <c r="AM24" s="71">
        <v>0.44255054446216702</v>
      </c>
      <c r="AN24" s="71">
        <v>44.255054446216704</v>
      </c>
      <c r="AO24" s="71">
        <v>0.13537412835506199</v>
      </c>
      <c r="AP24" s="71">
        <v>0.45706086743581004</v>
      </c>
      <c r="AQ24" s="71">
        <v>0.54293913256418991</v>
      </c>
      <c r="AR24" s="71">
        <v>1.5326084851184281</v>
      </c>
      <c r="AS24" s="71">
        <v>1.2901913338598676</v>
      </c>
      <c r="AT24" s="71">
        <v>2.8227998189782957</v>
      </c>
      <c r="AU24" s="71">
        <v>55.744945553783303</v>
      </c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4">
        <v>0.16160333585792405</v>
      </c>
      <c r="EG24" s="74">
        <v>7.597448647322308E-2</v>
      </c>
      <c r="EH24" s="74">
        <v>0.11799124201057982</v>
      </c>
      <c r="EI24" s="74">
        <v>0.11113557888510418</v>
      </c>
      <c r="EJ24" s="74">
        <v>0.11737483440699498</v>
      </c>
      <c r="EK24" s="74">
        <v>1.5369397101623709E-2</v>
      </c>
      <c r="EL24" s="74">
        <v>0.59944887473544983</v>
      </c>
      <c r="EM24" s="74">
        <v>0.24387981039372286</v>
      </c>
      <c r="EN24" s="74">
        <v>6.9482126209962303E-2</v>
      </c>
      <c r="EO24" s="74">
        <v>7.4149836844062275E-2</v>
      </c>
      <c r="EP24" s="74">
        <v>2.7344542476382638E-2</v>
      </c>
      <c r="EQ24" s="74">
        <v>0.17097650553040722</v>
      </c>
      <c r="ER24" s="74">
        <v>3.7102728705374691E-2</v>
      </c>
      <c r="ES24" s="74">
        <v>2.2626298947860269E-2</v>
      </c>
      <c r="ET24" s="74">
        <v>1.6569125303983856E-2</v>
      </c>
      <c r="EU24" s="74">
        <v>7.6298152957218812E-2</v>
      </c>
      <c r="EV24" s="74">
        <v>1.0935810376803598E-2</v>
      </c>
      <c r="EW24" s="74">
        <v>1.8799611317789015E-2</v>
      </c>
      <c r="EX24" s="74">
        <v>2.9735421694592614E-2</v>
      </c>
      <c r="EY24" s="74">
        <v>0.27701008018221862</v>
      </c>
      <c r="EZ24" s="74">
        <v>0.44435629467062332</v>
      </c>
      <c r="FA24" s="74">
        <v>1.0671785808625802</v>
      </c>
      <c r="FB24" s="74">
        <v>0.60982843411683174</v>
      </c>
      <c r="FC24" s="74">
        <v>2.5691004133895308</v>
      </c>
      <c r="FD24" s="74">
        <v>6.9183479766685655E-3</v>
      </c>
      <c r="FE24" s="70">
        <v>0</v>
      </c>
      <c r="FF24" s="70">
        <v>0</v>
      </c>
      <c r="FG24" s="74">
        <v>7.4710069302423385E-3</v>
      </c>
      <c r="FH24" s="74">
        <v>4.9515141426932315E-2</v>
      </c>
      <c r="FI24" s="74">
        <v>2.5188306193448213E-2</v>
      </c>
      <c r="FJ24" s="74">
        <v>4.676745619685202E-3</v>
      </c>
      <c r="FK24" s="74">
        <v>1.4054217221830673E-2</v>
      </c>
      <c r="FL24" s="74">
        <v>0.10782376536880729</v>
      </c>
      <c r="FM24" s="70" t="s">
        <v>400</v>
      </c>
      <c r="FN24" s="70" t="s">
        <v>400</v>
      </c>
      <c r="FO24" s="70" t="s">
        <v>396</v>
      </c>
      <c r="FP24" s="70" t="s">
        <v>392</v>
      </c>
    </row>
    <row r="25" spans="1:173" ht="12.75" customHeight="1" x14ac:dyDescent="0.25">
      <c r="A25" s="69" t="s">
        <v>12</v>
      </c>
      <c r="B25" s="70" t="s">
        <v>11</v>
      </c>
      <c r="C25" s="70" t="s">
        <v>83</v>
      </c>
      <c r="D25" s="70">
        <v>2014</v>
      </c>
      <c r="E25" s="71" t="s">
        <v>285</v>
      </c>
      <c r="F25" s="71" t="s">
        <v>393</v>
      </c>
      <c r="G25" s="71">
        <v>76.89351666666667</v>
      </c>
      <c r="H25" s="71">
        <v>127.79765666666665</v>
      </c>
      <c r="I25" s="72">
        <v>1</v>
      </c>
      <c r="J25" s="73">
        <v>64</v>
      </c>
      <c r="K25" s="73">
        <v>357.42147786200002</v>
      </c>
      <c r="L25" s="73">
        <v>549.18678899999998</v>
      </c>
      <c r="M25" s="73">
        <v>1328.1432589999999</v>
      </c>
      <c r="N25" s="71">
        <v>0.89200000000000002</v>
      </c>
      <c r="O25" s="71">
        <v>0.13900000000000001</v>
      </c>
      <c r="P25" s="71">
        <v>6.4172661870503589</v>
      </c>
      <c r="Q25" s="71">
        <v>19.399999999999999</v>
      </c>
      <c r="R25" s="71">
        <v>-24.326000000000001</v>
      </c>
      <c r="S25" s="71">
        <v>-314.03112180809211</v>
      </c>
      <c r="T25" s="71" t="s">
        <v>87</v>
      </c>
      <c r="U25" s="71">
        <v>197.5</v>
      </c>
      <c r="V25" s="71">
        <v>148.30000000000001</v>
      </c>
      <c r="W25" s="71">
        <v>962</v>
      </c>
      <c r="X25" s="71">
        <v>61</v>
      </c>
      <c r="Y25" s="71">
        <v>3</v>
      </c>
      <c r="Z25" s="71">
        <v>55</v>
      </c>
      <c r="AA25" s="71">
        <v>26.4</v>
      </c>
      <c r="AB25" s="71">
        <v>0.8</v>
      </c>
      <c r="AC25" s="71">
        <v>26.3</v>
      </c>
      <c r="AD25" s="71">
        <v>0.7</v>
      </c>
      <c r="AE25" s="71">
        <v>23.2</v>
      </c>
      <c r="AF25" s="71">
        <v>3.5</v>
      </c>
      <c r="AG25" s="71">
        <v>0.334122453396625</v>
      </c>
      <c r="AH25" s="71">
        <v>33.412245339662498</v>
      </c>
      <c r="AI25" s="71">
        <v>0.19561397681532999</v>
      </c>
      <c r="AJ25" s="71">
        <v>0.24256517760565499</v>
      </c>
      <c r="AK25" s="71">
        <v>24.256517760565501</v>
      </c>
      <c r="AL25" s="71">
        <v>8.4602672658399103E-2</v>
      </c>
      <c r="AM25" s="71">
        <v>0.42331236899771901</v>
      </c>
      <c r="AN25" s="71">
        <v>42.331236899771902</v>
      </c>
      <c r="AO25" s="71">
        <v>0.14585770057935099</v>
      </c>
      <c r="AP25" s="71">
        <v>0.42061796467539636</v>
      </c>
      <c r="AQ25" s="71">
        <v>0.57938203532460364</v>
      </c>
      <c r="AR25" s="71">
        <v>1.370356741027692</v>
      </c>
      <c r="AS25" s="71">
        <v>0.99484731687848404</v>
      </c>
      <c r="AT25" s="71">
        <v>2.3652040579061762</v>
      </c>
      <c r="AU25" s="71">
        <v>57.668763100227991</v>
      </c>
      <c r="AV25" s="70"/>
      <c r="AW25" s="74">
        <v>9.3926762193699258E-3</v>
      </c>
      <c r="AX25" s="74">
        <v>3.5384933232694708E-3</v>
      </c>
      <c r="AY25" s="74">
        <v>1.6571712963139466E-2</v>
      </c>
      <c r="AZ25" s="74">
        <v>3.7045879878951494E-3</v>
      </c>
      <c r="BA25" s="74">
        <v>1.3304747809874968E-2</v>
      </c>
      <c r="BB25" s="74">
        <v>2.7829172500206225E-3</v>
      </c>
      <c r="BC25" s="74">
        <v>1.1900216188758216E-2</v>
      </c>
      <c r="BD25" s="74">
        <v>4.7046198539036467E-3</v>
      </c>
      <c r="BE25" s="74">
        <v>9.9176358415641631E-3</v>
      </c>
      <c r="BF25" s="74">
        <v>9.5703994430591625E-3</v>
      </c>
      <c r="BG25" s="74">
        <v>6.8286915153518025E-3</v>
      </c>
      <c r="BH25" s="74">
        <v>1.144121817912803E-2</v>
      </c>
      <c r="BI25" s="74">
        <v>6.2656771972850215E-3</v>
      </c>
      <c r="BJ25" s="74">
        <v>1.7088249340878124E-2</v>
      </c>
      <c r="BK25" s="74">
        <v>3.2106492783003505E-3</v>
      </c>
      <c r="BL25" s="74">
        <v>2.1180068386647894E-2</v>
      </c>
      <c r="BM25" s="74">
        <v>2.9805657800543108E-3</v>
      </c>
      <c r="BN25" s="74">
        <v>2.0541232018497672E-2</v>
      </c>
      <c r="BO25" s="74">
        <v>4.7158340554448496E-3</v>
      </c>
      <c r="BP25" s="74">
        <v>6.9110034091100885E-3</v>
      </c>
      <c r="BQ25" s="74">
        <v>7.3035328706172013E-3</v>
      </c>
      <c r="BR25" s="24">
        <v>0</v>
      </c>
      <c r="BS25" s="74">
        <v>5.6425088882373957E-2</v>
      </c>
      <c r="BT25" s="74">
        <v>1.4572827845877078E-2</v>
      </c>
      <c r="BU25" s="74">
        <v>0.53648088410368466</v>
      </c>
      <c r="BV25" s="74">
        <v>2.8765461211525182E-2</v>
      </c>
      <c r="BW25" s="74">
        <v>1.9636558763754164</v>
      </c>
      <c r="BX25" s="74">
        <v>1.7373477791453402</v>
      </c>
      <c r="BY25" s="74">
        <v>2.3009391616929394E-2</v>
      </c>
      <c r="BZ25" s="74">
        <v>0.44807418001062266</v>
      </c>
      <c r="CA25" s="74">
        <v>7.5028277467404422E-3</v>
      </c>
      <c r="CB25" s="74">
        <v>1.8208798056290082E-2</v>
      </c>
      <c r="CC25" s="74">
        <v>8.998999340355078E-3</v>
      </c>
      <c r="CD25" s="74">
        <v>4.2138031536966339E-2</v>
      </c>
      <c r="CE25" s="74">
        <v>1.7601226418596697E-2</v>
      </c>
      <c r="CF25" s="74">
        <v>6.1354969905468584E-2</v>
      </c>
      <c r="CG25" s="74">
        <v>3.0925530379744649E-2</v>
      </c>
      <c r="CH25" s="74">
        <v>0.14412603121486484</v>
      </c>
      <c r="CI25" s="74">
        <v>1.1338176329462208E-2</v>
      </c>
      <c r="CJ25" s="74">
        <v>1.9864986362592953E-2</v>
      </c>
      <c r="CK25" s="74">
        <v>8.7095233238893574E-4</v>
      </c>
      <c r="CL25" s="74">
        <v>5.4933065773683969E-3</v>
      </c>
      <c r="CM25" s="51">
        <v>0</v>
      </c>
      <c r="CN25" s="51">
        <v>0</v>
      </c>
      <c r="CO25" s="74">
        <v>1.56781102225024E-2</v>
      </c>
      <c r="CP25" s="74">
        <v>4.8401692676880784E-3</v>
      </c>
      <c r="CQ25" s="74">
        <v>3.6875338032669867E-2</v>
      </c>
      <c r="CR25" s="74">
        <v>6.2881130894017243E-2</v>
      </c>
      <c r="CS25" s="74">
        <v>0.15718920953070889</v>
      </c>
      <c r="CT25" s="74">
        <v>3.4461263695018535E-2</v>
      </c>
      <c r="CU25" s="74">
        <v>1.3354864366369384E-2</v>
      </c>
      <c r="CV25" s="74">
        <v>5.0828685931812948E-3</v>
      </c>
      <c r="CW25" s="74">
        <v>3.8358783599021576E-2</v>
      </c>
      <c r="CX25" s="74">
        <v>6.2097912076746736E-3</v>
      </c>
      <c r="CY25" s="74">
        <v>2.6106453696655922E-2</v>
      </c>
      <c r="CZ25" s="74">
        <v>8.0127864334357205E-3</v>
      </c>
      <c r="DA25" s="74">
        <v>3.6599424345663066E-2</v>
      </c>
      <c r="DB25" s="74">
        <v>4.3619326703260072E-3</v>
      </c>
      <c r="DC25" s="74">
        <v>2.8237892029138359E-2</v>
      </c>
      <c r="DD25" s="74">
        <v>2.0634892415200643E-3</v>
      </c>
      <c r="DE25" s="74">
        <v>5.9482927468224303E-3</v>
      </c>
      <c r="DF25" s="74">
        <v>4.4567920260964812E-4</v>
      </c>
      <c r="DG25" s="74">
        <v>1.0310948030038487E-3</v>
      </c>
      <c r="DH25" s="21">
        <v>0</v>
      </c>
      <c r="DI25" s="74">
        <v>9.4334497645346349E-2</v>
      </c>
      <c r="DJ25" s="74">
        <v>0.27397395310189054</v>
      </c>
      <c r="DK25" s="74">
        <v>0.11280704516917507</v>
      </c>
      <c r="DL25" s="74">
        <v>2.9042816778640685</v>
      </c>
      <c r="DM25" s="74">
        <v>1.1958196416466524</v>
      </c>
      <c r="DN25" s="74">
        <v>3.1836993825625068</v>
      </c>
      <c r="DO25" s="74">
        <v>4.5761517027199812</v>
      </c>
      <c r="DP25" s="74">
        <v>5.6107186045494508</v>
      </c>
      <c r="DQ25" s="74">
        <v>6.6048822459867079E-3</v>
      </c>
      <c r="DR25" s="74">
        <v>2.3253873676282841E-3</v>
      </c>
      <c r="DS25" s="74">
        <v>9.7003670913316936E-3</v>
      </c>
      <c r="DT25" s="74">
        <v>1.581553303652472E-2</v>
      </c>
      <c r="DU25" s="74">
        <v>6.8959241153625705E-3</v>
      </c>
      <c r="DV25" s="74">
        <v>3.2120782373843124E-2</v>
      </c>
      <c r="DW25" s="74">
        <v>9.221311482990855E-3</v>
      </c>
      <c r="DX25" s="74">
        <v>0.35207098037837814</v>
      </c>
      <c r="DY25" s="74">
        <v>0.71089310852213095</v>
      </c>
      <c r="DZ25" s="74">
        <v>0.43602223835497539</v>
      </c>
      <c r="EA25" s="74">
        <v>0.27025988034159526</v>
      </c>
      <c r="EB25" s="74">
        <v>7.0015555399658563E-2</v>
      </c>
      <c r="EC25" s="74">
        <v>0.10282947737529215</v>
      </c>
      <c r="ED25" s="74">
        <v>0.16765375797074508</v>
      </c>
      <c r="EE25" s="74">
        <v>0.34049879074569583</v>
      </c>
      <c r="EF25" s="74">
        <v>0.21407587390926017</v>
      </c>
      <c r="EG25" s="74">
        <v>0.17343690141642565</v>
      </c>
      <c r="EH25" s="74">
        <v>0.13280922175392706</v>
      </c>
      <c r="EI25" s="74">
        <v>0.13510490434536696</v>
      </c>
      <c r="EJ25" s="74">
        <v>0.19579394008595208</v>
      </c>
      <c r="EK25" s="74">
        <v>7.3371007868518176E-2</v>
      </c>
      <c r="EL25" s="74">
        <v>0.92459184937944983</v>
      </c>
      <c r="EM25" s="74">
        <v>0.4042698522998372</v>
      </c>
      <c r="EN25" s="74">
        <v>0.11065784908726031</v>
      </c>
      <c r="EO25" s="74">
        <v>0.13528551755540832</v>
      </c>
      <c r="EP25" s="74">
        <v>7.8526140583457749E-2</v>
      </c>
      <c r="EQ25" s="74">
        <v>0.3244695072261265</v>
      </c>
      <c r="ER25" s="74">
        <v>9.6027670939316481E-2</v>
      </c>
      <c r="ES25" s="74">
        <v>0.12791687264369031</v>
      </c>
      <c r="ET25" s="74">
        <v>6.904670156433021E-2</v>
      </c>
      <c r="EU25" s="74">
        <v>0.29299124514733699</v>
      </c>
      <c r="EV25" s="74">
        <v>1.1513154549484702E-2</v>
      </c>
      <c r="EW25" s="74">
        <v>3.1036949207633311E-2</v>
      </c>
      <c r="EX25" s="74">
        <v>4.2550103757118013E-2</v>
      </c>
      <c r="EY25" s="74">
        <v>0.66001085613058152</v>
      </c>
      <c r="EZ25" s="74">
        <v>0.53452450092808113</v>
      </c>
      <c r="FA25" s="74">
        <v>1.2225569055542331</v>
      </c>
      <c r="FB25" s="74">
        <v>1.3320834650308853</v>
      </c>
      <c r="FC25" s="74">
        <v>3.4944113225065134</v>
      </c>
      <c r="FD25" s="74">
        <v>1.2923872235100792E-2</v>
      </c>
      <c r="FE25" s="74">
        <v>1.978705243699207E-2</v>
      </c>
      <c r="FF25" s="70">
        <v>0</v>
      </c>
      <c r="FG25" s="74">
        <v>1.3534359053349602E-2</v>
      </c>
      <c r="FH25" s="74">
        <v>5.1865291038828851E-2</v>
      </c>
      <c r="FI25" s="74">
        <v>4.8330695233136885E-2</v>
      </c>
      <c r="FJ25" s="74">
        <v>1.2384167788986686E-2</v>
      </c>
      <c r="FK25" s="74">
        <v>3.0050683315788626E-2</v>
      </c>
      <c r="FL25" s="74">
        <v>0.18887612110218349</v>
      </c>
      <c r="FM25" s="70" t="s">
        <v>400</v>
      </c>
      <c r="FN25" s="70" t="s">
        <v>400</v>
      </c>
      <c r="FO25" s="70" t="s">
        <v>400</v>
      </c>
      <c r="FP25" s="70" t="s">
        <v>428</v>
      </c>
      <c r="FQ25" s="70" t="s">
        <v>638</v>
      </c>
    </row>
    <row r="26" spans="1:173" ht="12.75" customHeight="1" x14ac:dyDescent="0.25">
      <c r="A26" s="69" t="s">
        <v>208</v>
      </c>
      <c r="B26" s="70" t="s">
        <v>11</v>
      </c>
      <c r="C26" s="70" t="s">
        <v>83</v>
      </c>
      <c r="D26" s="70">
        <v>2014</v>
      </c>
      <c r="E26" s="71" t="s">
        <v>285</v>
      </c>
      <c r="F26" s="71" t="s">
        <v>393</v>
      </c>
      <c r="G26" s="71">
        <v>76.398916666666679</v>
      </c>
      <c r="H26" s="71">
        <v>125.46003333333334</v>
      </c>
      <c r="I26" s="72">
        <v>1</v>
      </c>
      <c r="J26" s="73">
        <v>52</v>
      </c>
      <c r="K26" s="73">
        <v>290.95583889900001</v>
      </c>
      <c r="L26" s="73">
        <v>505.00436100000002</v>
      </c>
      <c r="M26" s="73">
        <v>1369.2281680000001</v>
      </c>
      <c r="N26" s="71">
        <v>0.84499999999999997</v>
      </c>
      <c r="O26" s="71">
        <v>9.8000000000000004E-2</v>
      </c>
      <c r="P26" s="71">
        <v>8.6224489795918355</v>
      </c>
      <c r="Q26" s="71">
        <v>12.9634</v>
      </c>
      <c r="R26" s="71">
        <v>-24.923999999999999</v>
      </c>
      <c r="S26" s="71">
        <v>-283.70880037114779</v>
      </c>
      <c r="T26" s="71" t="s">
        <v>38</v>
      </c>
      <c r="U26" s="71">
        <v>197.5</v>
      </c>
      <c r="V26" s="71">
        <v>148.30000000000001</v>
      </c>
      <c r="W26" s="71">
        <v>962</v>
      </c>
      <c r="X26" s="71">
        <v>61</v>
      </c>
      <c r="Y26" s="71">
        <v>3</v>
      </c>
      <c r="Z26" s="71">
        <v>55</v>
      </c>
      <c r="AA26" s="71">
        <v>26.4</v>
      </c>
      <c r="AB26" s="71">
        <v>0.8</v>
      </c>
      <c r="AC26" s="71">
        <v>26.3</v>
      </c>
      <c r="AD26" s="71">
        <v>0.7</v>
      </c>
      <c r="AE26" s="71">
        <v>23.2</v>
      </c>
      <c r="AF26" s="71">
        <v>3.5</v>
      </c>
      <c r="AG26" s="71">
        <v>0.41805422302942102</v>
      </c>
      <c r="AH26" s="71">
        <v>41.805422302942105</v>
      </c>
      <c r="AI26" s="71">
        <v>0.219273659341432</v>
      </c>
      <c r="AJ26" s="71">
        <v>0.20253745339186499</v>
      </c>
      <c r="AK26" s="71">
        <v>20.253745339186498</v>
      </c>
      <c r="AL26" s="71">
        <v>8.4576372789659696E-2</v>
      </c>
      <c r="AM26" s="71">
        <v>0.37940832357871301</v>
      </c>
      <c r="AN26" s="71">
        <v>37.940832357871301</v>
      </c>
      <c r="AO26" s="71">
        <v>0.17377750547141199</v>
      </c>
      <c r="AP26" s="71">
        <v>0.32636185931435746</v>
      </c>
      <c r="AQ26" s="71">
        <v>0.67363814068564254</v>
      </c>
      <c r="AR26" s="71"/>
      <c r="AS26" s="71"/>
      <c r="AT26" s="71"/>
      <c r="AU26" s="71">
        <v>62.059167642128607</v>
      </c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24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51"/>
      <c r="CN26" s="51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4">
        <v>0.10386103833923443</v>
      </c>
      <c r="EG26" s="74">
        <v>6.1744709854144833E-2</v>
      </c>
      <c r="EH26" s="74">
        <v>9.7447756014188494E-2</v>
      </c>
      <c r="EI26" s="74">
        <v>0.12414738223326444</v>
      </c>
      <c r="EJ26" s="74">
        <v>0.13464124368652702</v>
      </c>
      <c r="EK26" s="74">
        <v>1.2111268062555402E-2</v>
      </c>
      <c r="EL26" s="74">
        <v>0.5339533981899145</v>
      </c>
      <c r="EM26" s="74">
        <v>0.27089989398234687</v>
      </c>
      <c r="EN26" s="74">
        <v>7.059774443013575E-2</v>
      </c>
      <c r="EO26" s="74">
        <v>8.481328307410041E-2</v>
      </c>
      <c r="EP26" s="74">
        <v>2.4073648688201357E-2</v>
      </c>
      <c r="EQ26" s="74">
        <v>0.17948467619243752</v>
      </c>
      <c r="ER26" s="74">
        <v>4.5211408684351584E-2</v>
      </c>
      <c r="ES26" s="74">
        <v>2.4446539963120153E-2</v>
      </c>
      <c r="ET26" s="74">
        <v>1.5081075549668962E-2</v>
      </c>
      <c r="EU26" s="74">
        <v>8.4739024197140689E-2</v>
      </c>
      <c r="EV26" s="74">
        <v>9.7504825731697022E-3</v>
      </c>
      <c r="EW26" s="74">
        <v>1.9262933384268027E-2</v>
      </c>
      <c r="EX26" s="74">
        <v>2.9013415957437731E-2</v>
      </c>
      <c r="EY26" s="74">
        <v>0.29323711634701599</v>
      </c>
      <c r="EZ26" s="74">
        <v>0.34401103851308285</v>
      </c>
      <c r="FA26" s="74">
        <v>1.2013596717389821</v>
      </c>
      <c r="FB26" s="74">
        <v>0.54071617484419376</v>
      </c>
      <c r="FC26" s="74">
        <v>3.6795912069293553</v>
      </c>
      <c r="FD26" s="70"/>
      <c r="FE26" s="70">
        <v>0</v>
      </c>
      <c r="FF26" s="70">
        <v>0</v>
      </c>
      <c r="FG26" s="74">
        <v>5.2581789151369962E-3</v>
      </c>
      <c r="FH26" s="74">
        <v>4.2865268099842369E-2</v>
      </c>
      <c r="FI26" s="74">
        <v>1.9151697324162751E-2</v>
      </c>
      <c r="FJ26" s="74">
        <v>3.1154573208448705E-3</v>
      </c>
      <c r="FK26" s="74">
        <v>9.3022500336456797E-3</v>
      </c>
      <c r="FL26" s="74">
        <v>7.9692851693632674E-2</v>
      </c>
      <c r="FM26" s="70" t="s">
        <v>397</v>
      </c>
      <c r="FN26" s="70" t="s">
        <v>397</v>
      </c>
      <c r="FO26" s="70" t="s">
        <v>396</v>
      </c>
      <c r="FP26" s="70" t="s">
        <v>392</v>
      </c>
    </row>
    <row r="27" spans="1:173" ht="12.75" customHeight="1" x14ac:dyDescent="0.25">
      <c r="A27" s="69" t="s">
        <v>209</v>
      </c>
      <c r="B27" s="70" t="s">
        <v>11</v>
      </c>
      <c r="C27" s="70" t="s">
        <v>83</v>
      </c>
      <c r="D27" s="70">
        <v>2014</v>
      </c>
      <c r="E27" s="71" t="s">
        <v>285</v>
      </c>
      <c r="F27" s="71" t="s">
        <v>393</v>
      </c>
      <c r="G27" s="71">
        <v>76.455916666666653</v>
      </c>
      <c r="H27" s="71">
        <v>126.21108333333335</v>
      </c>
      <c r="I27" s="72">
        <v>1</v>
      </c>
      <c r="J27" s="73">
        <v>51</v>
      </c>
      <c r="K27" s="73">
        <v>300.23013876099998</v>
      </c>
      <c r="L27" s="73">
        <v>506.74899499999998</v>
      </c>
      <c r="M27" s="73">
        <v>1351.95343</v>
      </c>
      <c r="N27" s="71">
        <v>0.65500000000000003</v>
      </c>
      <c r="O27" s="71">
        <v>0.08</v>
      </c>
      <c r="P27" s="71">
        <v>8.1875</v>
      </c>
      <c r="Q27" s="71">
        <v>15.213699999999999</v>
      </c>
      <c r="R27" s="71">
        <v>-23.853999999999999</v>
      </c>
      <c r="S27" s="71">
        <v>-289.6977072425895</v>
      </c>
      <c r="T27" s="71" t="s">
        <v>39</v>
      </c>
      <c r="U27" s="71">
        <v>197.5</v>
      </c>
      <c r="V27" s="71">
        <v>148.30000000000001</v>
      </c>
      <c r="W27" s="71">
        <v>962</v>
      </c>
      <c r="X27" s="71">
        <v>61</v>
      </c>
      <c r="Y27" s="71">
        <v>3</v>
      </c>
      <c r="Z27" s="71">
        <v>55</v>
      </c>
      <c r="AA27" s="71">
        <v>26.4</v>
      </c>
      <c r="AB27" s="71">
        <v>0.8</v>
      </c>
      <c r="AC27" s="71">
        <v>26.3</v>
      </c>
      <c r="AD27" s="71">
        <v>0.7</v>
      </c>
      <c r="AE27" s="71">
        <v>23.2</v>
      </c>
      <c r="AF27" s="71">
        <v>3.5</v>
      </c>
      <c r="AG27" s="71">
        <v>0.30084059192169799</v>
      </c>
      <c r="AH27" s="71">
        <v>30.0840591921698</v>
      </c>
      <c r="AI27" s="71">
        <v>0.18266866859265299</v>
      </c>
      <c r="AJ27" s="71">
        <v>0.224891445604462</v>
      </c>
      <c r="AK27" s="71">
        <v>22.489144560446199</v>
      </c>
      <c r="AL27" s="71">
        <v>7.8782560864118001E-2</v>
      </c>
      <c r="AM27" s="71">
        <v>0.47426796247384001</v>
      </c>
      <c r="AN27" s="71">
        <v>47.426796247384004</v>
      </c>
      <c r="AO27" s="71">
        <v>0.137912338365061</v>
      </c>
      <c r="AP27" s="71">
        <v>0.42776819663243665</v>
      </c>
      <c r="AQ27" s="71">
        <v>0.5722318033675633</v>
      </c>
      <c r="AR27" s="71">
        <v>0.84836781946013451</v>
      </c>
      <c r="AS27" s="71">
        <v>0.6341918957942797</v>
      </c>
      <c r="AT27" s="71">
        <v>1.4825597152544141</v>
      </c>
      <c r="AU27" s="71">
        <v>52.573203752615996</v>
      </c>
      <c r="AV27" s="70"/>
      <c r="AW27" s="70"/>
      <c r="AX27" s="24">
        <v>0</v>
      </c>
      <c r="AY27" s="74">
        <v>1.0215006541525677E-3</v>
      </c>
      <c r="AZ27" s="74">
        <v>1.8856818115242651E-3</v>
      </c>
      <c r="BA27" s="74">
        <v>1.8062747888816834E-3</v>
      </c>
      <c r="BB27" s="74">
        <v>3.116120346577116E-3</v>
      </c>
      <c r="BC27" s="74">
        <v>2.277818126861991E-3</v>
      </c>
      <c r="BD27" s="74">
        <v>4.0545639585177267E-3</v>
      </c>
      <c r="BE27" s="74">
        <v>3.3952672822880263E-3</v>
      </c>
      <c r="BF27" s="74">
        <v>9.6927792214988786E-3</v>
      </c>
      <c r="BG27" s="74">
        <v>5.2360065346767704E-3</v>
      </c>
      <c r="BH27" s="74">
        <v>1.0870809494747908E-2</v>
      </c>
      <c r="BI27" s="74">
        <v>5.1448315158566871E-3</v>
      </c>
      <c r="BJ27" s="74">
        <v>2.15960801427851E-2</v>
      </c>
      <c r="BK27" s="74">
        <v>2.0661057351040596E-3</v>
      </c>
      <c r="BL27" s="74">
        <v>2.5008997603445032E-2</v>
      </c>
      <c r="BM27" s="74">
        <v>2.4434885657375989E-3</v>
      </c>
      <c r="BN27" s="74">
        <v>2.4495199366898316E-2</v>
      </c>
      <c r="BO27" s="74">
        <v>4.538295945791442E-3</v>
      </c>
      <c r="BP27" s="74">
        <v>1.0712254198780491E-2</v>
      </c>
      <c r="BQ27" s="24">
        <v>0</v>
      </c>
      <c r="BR27" s="24">
        <v>0</v>
      </c>
      <c r="BS27" s="74">
        <v>4.636194127390441E-2</v>
      </c>
      <c r="BT27" s="74">
        <v>1.7562766568309428E-2</v>
      </c>
      <c r="BU27" s="74">
        <v>5.1055411419754559</v>
      </c>
      <c r="BV27" s="74">
        <v>8.3970525989037828E-2</v>
      </c>
      <c r="BW27" s="74">
        <v>1.1103686813138938</v>
      </c>
      <c r="BX27" s="74">
        <v>1.2752149011639071</v>
      </c>
      <c r="BY27" s="74">
        <v>1.8446576192963755E-2</v>
      </c>
      <c r="BZ27" s="21" t="s">
        <v>431</v>
      </c>
      <c r="CA27" s="74">
        <v>5.8037314328275181E-3</v>
      </c>
      <c r="CB27" s="74">
        <v>1.8765741103002102E-2</v>
      </c>
      <c r="CC27" s="74">
        <v>7.3877740372840974E-3</v>
      </c>
      <c r="CD27" s="74">
        <v>2.9994234805463E-2</v>
      </c>
      <c r="CE27" s="74">
        <v>1.3163597780872966E-2</v>
      </c>
      <c r="CF27" s="74">
        <v>5.9452359919591552E-2</v>
      </c>
      <c r="CG27" s="74">
        <v>1.3219665450449334E-2</v>
      </c>
      <c r="CH27" s="74">
        <v>4.7945826275648876E-2</v>
      </c>
      <c r="CI27" s="74">
        <v>1.0397880694438796E-2</v>
      </c>
      <c r="CJ27" s="74">
        <v>2.3658632087755222E-2</v>
      </c>
      <c r="CK27" s="74">
        <v>4.1398315959867669E-3</v>
      </c>
      <c r="CL27" s="74">
        <v>1.5220763967026662E-2</v>
      </c>
      <c r="CM27" s="51">
        <v>0</v>
      </c>
      <c r="CN27" s="51">
        <v>0</v>
      </c>
      <c r="CO27" s="74">
        <v>3.2435344918717468E-2</v>
      </c>
      <c r="CP27" s="74">
        <v>2.0634422149071845E-2</v>
      </c>
      <c r="CQ27" s="74">
        <v>5.5978103146855931E-2</v>
      </c>
      <c r="CR27" s="70" t="s">
        <v>431</v>
      </c>
      <c r="CS27" s="74">
        <v>0.14382340547606678</v>
      </c>
      <c r="CT27" s="74">
        <v>6.6457452809992896E-3</v>
      </c>
      <c r="CU27" s="74">
        <v>1.495895375915255E-2</v>
      </c>
      <c r="CV27" s="74">
        <v>6.0058154264481835E-3</v>
      </c>
      <c r="CW27" s="74">
        <v>4.7644789159191722E-2</v>
      </c>
      <c r="CX27" s="74">
        <v>8.0974487184590927E-3</v>
      </c>
      <c r="CY27" s="74">
        <v>3.2637084350244684E-2</v>
      </c>
      <c r="CZ27" s="74">
        <v>8.5390785174561668E-3</v>
      </c>
      <c r="DA27" s="74">
        <v>4.6692039373179076E-2</v>
      </c>
      <c r="DB27" s="74">
        <v>6.2466434813151887E-3</v>
      </c>
      <c r="DC27" s="74">
        <v>4.0097084177084519E-2</v>
      </c>
      <c r="DD27" s="74">
        <v>3.5387117964375352E-3</v>
      </c>
      <c r="DE27" s="74">
        <v>9.951886817693276E-3</v>
      </c>
      <c r="DF27" s="74">
        <v>1.4637182547834807E-3</v>
      </c>
      <c r="DG27" s="74">
        <v>3.2072145898143166E-3</v>
      </c>
      <c r="DH27" s="21">
        <v>0</v>
      </c>
      <c r="DI27" s="74">
        <v>0.10687606256914663</v>
      </c>
      <c r="DJ27" s="74">
        <v>0.17403495999089719</v>
      </c>
      <c r="DK27" s="74">
        <v>0.15237346135800822</v>
      </c>
      <c r="DL27" s="74">
        <v>1.6283810968269921</v>
      </c>
      <c r="DM27" s="74">
        <v>1.4257024229296031</v>
      </c>
      <c r="DN27" s="74">
        <v>5.650385262663967</v>
      </c>
      <c r="DO27" s="74">
        <v>4.4222494555021337</v>
      </c>
      <c r="DP27" s="74">
        <v>5.7274262637734008</v>
      </c>
      <c r="DQ27" s="74">
        <v>1.9048473349579723E-2</v>
      </c>
      <c r="DR27" s="74">
        <v>3.4990379728675421E-3</v>
      </c>
      <c r="DS27" s="74">
        <v>1.3528596696225685E-2</v>
      </c>
      <c r="DT27" s="74">
        <v>2.8833161463505855E-2</v>
      </c>
      <c r="DU27" s="74">
        <v>7.6396335373282781E-3</v>
      </c>
      <c r="DV27" s="74">
        <v>6.1410231509311276E-2</v>
      </c>
      <c r="DW27" s="74">
        <v>1.1138671510195821E-2</v>
      </c>
      <c r="DX27" s="74">
        <v>0.18369125486608845</v>
      </c>
      <c r="DY27" s="74">
        <v>0.56470258585353827</v>
      </c>
      <c r="DZ27" s="74">
        <v>0.26495996795210147</v>
      </c>
      <c r="EA27" s="74">
        <v>0.18034269277780829</v>
      </c>
      <c r="EB27" s="74">
        <v>0.17822955759860398</v>
      </c>
      <c r="EC27" s="74">
        <v>0.12658210239989859</v>
      </c>
      <c r="ED27" s="74">
        <v>0.26978128469928792</v>
      </c>
      <c r="EE27" s="74">
        <v>0.57459294469779054</v>
      </c>
      <c r="EF27" s="74">
        <v>0.20375476146725183</v>
      </c>
      <c r="EG27" s="74">
        <v>5.207153958176225E-2</v>
      </c>
      <c r="EH27" s="74">
        <v>8.681947798570297E-2</v>
      </c>
      <c r="EI27" s="74">
        <v>0.13824994043842576</v>
      </c>
      <c r="EJ27" s="74">
        <v>0.14482186611446973</v>
      </c>
      <c r="EK27" s="74">
        <v>1.4972518375474756E-2</v>
      </c>
      <c r="EL27" s="74">
        <v>0.64069010396308734</v>
      </c>
      <c r="EM27" s="74">
        <v>0.29804432492837019</v>
      </c>
      <c r="EN27" s="74">
        <v>8.0469724895547753E-2</v>
      </c>
      <c r="EO27" s="74">
        <v>9.133519820285016E-2</v>
      </c>
      <c r="EP27" s="74">
        <v>3.1416433814464434E-2</v>
      </c>
      <c r="EQ27" s="74">
        <v>0.20322135691286233</v>
      </c>
      <c r="ER27" s="74">
        <v>3.4149500107864779E-2</v>
      </c>
      <c r="ES27" s="74">
        <v>2.0497919687444865E-2</v>
      </c>
      <c r="ET27" s="74">
        <v>1.5601086095448987E-2</v>
      </c>
      <c r="EU27" s="74">
        <v>7.0248505890758622E-2</v>
      </c>
      <c r="EV27" s="74">
        <v>7.1064928739300297E-3</v>
      </c>
      <c r="EW27" s="74">
        <v>8.6593936984801952E-3</v>
      </c>
      <c r="EX27" s="74">
        <v>1.5765886572410227E-2</v>
      </c>
      <c r="EY27" s="74">
        <v>0.28923574937603114</v>
      </c>
      <c r="EZ27" s="74">
        <v>0.25623064609341029</v>
      </c>
      <c r="FA27" s="74">
        <v>1.1350256052373253</v>
      </c>
      <c r="FB27" s="74">
        <v>0.60024069525761836</v>
      </c>
      <c r="FC27" s="74">
        <v>7.9158406400710843</v>
      </c>
      <c r="FD27" s="74">
        <v>3.1058903510902311E-3</v>
      </c>
      <c r="FE27" s="70">
        <v>0</v>
      </c>
      <c r="FF27" s="70">
        <v>0</v>
      </c>
      <c r="FG27" s="74">
        <v>1.6182099629344629E-3</v>
      </c>
      <c r="FH27" s="74">
        <v>2.1178550637000811E-2</v>
      </c>
      <c r="FI27" s="74">
        <v>5.7585411297970965E-3</v>
      </c>
      <c r="FJ27" s="74">
        <v>1.181610362944237E-3</v>
      </c>
      <c r="FK27" s="74">
        <v>3.6960520541218234E-3</v>
      </c>
      <c r="FL27" s="74">
        <v>3.6538854497888656E-2</v>
      </c>
      <c r="FM27" s="70" t="s">
        <v>397</v>
      </c>
      <c r="FN27" s="70" t="s">
        <v>397</v>
      </c>
      <c r="FO27" s="70" t="s">
        <v>396</v>
      </c>
      <c r="FP27" s="70" t="s">
        <v>392</v>
      </c>
      <c r="FQ27" s="70" t="s">
        <v>392</v>
      </c>
    </row>
    <row r="28" spans="1:173" ht="12.75" customHeight="1" x14ac:dyDescent="0.25">
      <c r="A28" s="69" t="s">
        <v>210</v>
      </c>
      <c r="B28" s="70" t="s">
        <v>11</v>
      </c>
      <c r="C28" s="70" t="s">
        <v>83</v>
      </c>
      <c r="D28" s="70">
        <v>2014</v>
      </c>
      <c r="E28" s="71" t="s">
        <v>285</v>
      </c>
      <c r="F28" s="71" t="s">
        <v>393</v>
      </c>
      <c r="G28" s="71">
        <v>76.453780000000009</v>
      </c>
      <c r="H28" s="71">
        <v>126.74155166666667</v>
      </c>
      <c r="I28" s="72">
        <v>1</v>
      </c>
      <c r="J28" s="73">
        <v>52</v>
      </c>
      <c r="K28" s="73">
        <v>302.99512889499999</v>
      </c>
      <c r="L28" s="73">
        <v>504.00118300000003</v>
      </c>
      <c r="M28" s="73">
        <v>1338.602862</v>
      </c>
      <c r="N28" s="71">
        <v>0.627</v>
      </c>
      <c r="O28" s="71">
        <v>0.08</v>
      </c>
      <c r="P28" s="71">
        <v>7.8374999999999995</v>
      </c>
      <c r="Q28" s="71">
        <v>11.9152</v>
      </c>
      <c r="R28" s="71">
        <v>-23.815999999999999</v>
      </c>
      <c r="S28" s="71">
        <v>-311.78429612967238</v>
      </c>
      <c r="T28" s="71" t="s">
        <v>40</v>
      </c>
      <c r="U28" s="71">
        <v>197.5</v>
      </c>
      <c r="V28" s="71">
        <v>148.30000000000001</v>
      </c>
      <c r="W28" s="71">
        <v>962</v>
      </c>
      <c r="X28" s="71">
        <v>61</v>
      </c>
      <c r="Y28" s="71">
        <v>3</v>
      </c>
      <c r="Z28" s="71">
        <v>55</v>
      </c>
      <c r="AA28" s="71">
        <v>26.4</v>
      </c>
      <c r="AB28" s="71">
        <v>0.8</v>
      </c>
      <c r="AC28" s="71">
        <v>26.3</v>
      </c>
      <c r="AD28" s="71">
        <v>0.7</v>
      </c>
      <c r="AE28" s="71">
        <v>23.2</v>
      </c>
      <c r="AF28" s="71">
        <v>3.5</v>
      </c>
      <c r="AG28" s="71">
        <v>0.28319959756177798</v>
      </c>
      <c r="AH28" s="71">
        <v>28.319959756177798</v>
      </c>
      <c r="AI28" s="71">
        <v>0.17650341003072101</v>
      </c>
      <c r="AJ28" s="71">
        <v>0.250155702315565</v>
      </c>
      <c r="AK28" s="71">
        <v>25.015570231556499</v>
      </c>
      <c r="AL28" s="71">
        <v>7.9151935463022696E-2</v>
      </c>
      <c r="AM28" s="71">
        <v>0.46664470012265702</v>
      </c>
      <c r="AN28" s="71">
        <v>46.664470012265703</v>
      </c>
      <c r="AO28" s="71">
        <v>0.13056938195541601</v>
      </c>
      <c r="AP28" s="71">
        <v>0.46902262408022177</v>
      </c>
      <c r="AQ28" s="71">
        <v>0.53097737591977823</v>
      </c>
      <c r="AR28" s="71">
        <v>0.93438611680764228</v>
      </c>
      <c r="AS28" s="71">
        <v>0.82536139633086925</v>
      </c>
      <c r="AT28" s="71">
        <v>1.7597475131385114</v>
      </c>
      <c r="AU28" s="71">
        <v>53.33552998773429</v>
      </c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51"/>
      <c r="CN28" s="51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4">
        <v>0.25263201675098762</v>
      </c>
      <c r="EG28" s="74">
        <v>9.4188019172252294E-2</v>
      </c>
      <c r="EH28" s="74">
        <v>0.10731573003175815</v>
      </c>
      <c r="EI28" s="74">
        <v>0.16530926114089015</v>
      </c>
      <c r="EJ28" s="74">
        <v>0.19757906787585455</v>
      </c>
      <c r="EK28" s="74">
        <v>1.9090625196976331E-2</v>
      </c>
      <c r="EL28" s="74">
        <v>0.83611472016871902</v>
      </c>
      <c r="EM28" s="74">
        <v>0.38197895421372097</v>
      </c>
      <c r="EN28" s="74">
        <v>9.8774836597866664E-2</v>
      </c>
      <c r="EO28" s="74">
        <v>0.11321595074727987</v>
      </c>
      <c r="EP28" s="74">
        <v>4.0843738930644961E-2</v>
      </c>
      <c r="EQ28" s="74">
        <v>0.2528345262757915</v>
      </c>
      <c r="ER28" s="74">
        <v>4.5138169905734833E-2</v>
      </c>
      <c r="ES28" s="74">
        <v>2.6158094183269733E-2</v>
      </c>
      <c r="ET28" s="74">
        <v>2.1416386209404937E-2</v>
      </c>
      <c r="EU28" s="74">
        <v>9.2712650298409499E-2</v>
      </c>
      <c r="EV28" s="74">
        <v>1.105679391991744E-2</v>
      </c>
      <c r="EW28" s="74">
        <v>1.3933701545570661E-2</v>
      </c>
      <c r="EX28" s="74">
        <v>2.4990495465488097E-2</v>
      </c>
      <c r="EY28" s="74">
        <v>0.37053767203968907</v>
      </c>
      <c r="EZ28" s="74">
        <v>0.37252831153887644</v>
      </c>
      <c r="FA28" s="74">
        <v>1.1462023592932487</v>
      </c>
      <c r="FB28" s="74">
        <v>0.57951162481548291</v>
      </c>
      <c r="FC28" s="74">
        <v>7.1993069648418091</v>
      </c>
      <c r="FD28" s="74">
        <v>4.6203314259275347E-3</v>
      </c>
      <c r="FE28" s="70">
        <v>0</v>
      </c>
      <c r="FF28" s="70">
        <v>0</v>
      </c>
      <c r="FG28" s="74">
        <v>3.1279725933726988E-3</v>
      </c>
      <c r="FH28" s="74">
        <v>2.4351013980731546E-2</v>
      </c>
      <c r="FI28" s="74">
        <v>1.1694730338159143E-2</v>
      </c>
      <c r="FJ28" s="74">
        <v>1.9146966557834193E-3</v>
      </c>
      <c r="FK28" s="74">
        <v>5.7597746634356246E-3</v>
      </c>
      <c r="FL28" s="74">
        <v>5.1468519657409957E-2</v>
      </c>
      <c r="FM28" s="70" t="s">
        <v>397</v>
      </c>
      <c r="FN28" s="70" t="s">
        <v>397</v>
      </c>
      <c r="FO28" s="70" t="s">
        <v>396</v>
      </c>
      <c r="FP28" s="70" t="s">
        <v>392</v>
      </c>
    </row>
    <row r="29" spans="1:173" ht="12.75" customHeight="1" x14ac:dyDescent="0.25">
      <c r="A29" s="69" t="s">
        <v>211</v>
      </c>
      <c r="B29" s="70" t="s">
        <v>11</v>
      </c>
      <c r="C29" s="70" t="s">
        <v>83</v>
      </c>
      <c r="D29" s="70">
        <v>2014</v>
      </c>
      <c r="E29" s="71" t="s">
        <v>285</v>
      </c>
      <c r="F29" s="71" t="s">
        <v>393</v>
      </c>
      <c r="G29" s="71">
        <v>76.125950000000003</v>
      </c>
      <c r="H29" s="71">
        <v>127.19029999999999</v>
      </c>
      <c r="I29" s="72">
        <v>1</v>
      </c>
      <c r="J29" s="73">
        <v>46</v>
      </c>
      <c r="K29" s="73">
        <v>271.32976680799999</v>
      </c>
      <c r="L29" s="73">
        <v>466.12195100000002</v>
      </c>
      <c r="M29" s="73">
        <v>1317.144194</v>
      </c>
      <c r="N29" s="71">
        <v>0.47599999999999998</v>
      </c>
      <c r="O29" s="71">
        <v>0.06</v>
      </c>
      <c r="P29" s="71">
        <v>7.9333333333333336</v>
      </c>
      <c r="Q29" s="71">
        <v>9.2928999999999995</v>
      </c>
      <c r="R29" s="71">
        <v>-24.155999999999999</v>
      </c>
      <c r="S29" s="71">
        <v>-315.46592360938007</v>
      </c>
      <c r="T29" s="71" t="s">
        <v>41</v>
      </c>
      <c r="U29" s="71">
        <v>197.5</v>
      </c>
      <c r="V29" s="71">
        <v>148.30000000000001</v>
      </c>
      <c r="W29" s="71">
        <v>962</v>
      </c>
      <c r="X29" s="71">
        <v>61</v>
      </c>
      <c r="Y29" s="71">
        <v>3</v>
      </c>
      <c r="Z29" s="71">
        <v>55</v>
      </c>
      <c r="AA29" s="71">
        <v>26.4</v>
      </c>
      <c r="AB29" s="71">
        <v>0.8</v>
      </c>
      <c r="AC29" s="71">
        <v>26.3</v>
      </c>
      <c r="AD29" s="71">
        <v>0.7</v>
      </c>
      <c r="AE29" s="71">
        <v>23.2</v>
      </c>
      <c r="AF29" s="71">
        <v>3.5</v>
      </c>
      <c r="AG29" s="71">
        <v>0.31371923511134597</v>
      </c>
      <c r="AH29" s="71">
        <v>31.371923511134597</v>
      </c>
      <c r="AI29" s="71">
        <v>0.189791663276586</v>
      </c>
      <c r="AJ29" s="71">
        <v>0.24766253084405501</v>
      </c>
      <c r="AK29" s="71">
        <v>24.766253084405502</v>
      </c>
      <c r="AL29" s="71">
        <v>8.3085487819907003E-2</v>
      </c>
      <c r="AM29" s="71">
        <v>0.43861823404460099</v>
      </c>
      <c r="AN29" s="71">
        <v>43.861823404460097</v>
      </c>
      <c r="AO29" s="71">
        <v>0.140663790768942</v>
      </c>
      <c r="AP29" s="71">
        <v>0.44116596915570389</v>
      </c>
      <c r="AQ29" s="71">
        <v>0.55883403084429606</v>
      </c>
      <c r="AR29" s="71">
        <v>0.76489846457605626</v>
      </c>
      <c r="AS29" s="71">
        <v>0.60384148746379074</v>
      </c>
      <c r="AT29" s="71">
        <v>1.3687399520398469</v>
      </c>
      <c r="AU29" s="71">
        <v>56.138176595540102</v>
      </c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51"/>
      <c r="CN29" s="51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4">
        <v>0.25333722011154924</v>
      </c>
      <c r="EG29" s="74">
        <v>8.7924850653538986E-2</v>
      </c>
      <c r="EH29" s="74">
        <v>0.11229130060769794</v>
      </c>
      <c r="EI29" s="74">
        <v>0.20817225883998233</v>
      </c>
      <c r="EJ29" s="74">
        <v>0.20202698980229075</v>
      </c>
      <c r="EK29" s="74">
        <v>1.600349300489529E-2</v>
      </c>
      <c r="EL29" s="74">
        <v>0.8797561130199546</v>
      </c>
      <c r="EM29" s="74">
        <v>0.42620274164716843</v>
      </c>
      <c r="EN29" s="74">
        <v>0.11014167310159616</v>
      </c>
      <c r="EO29" s="74">
        <v>0.12467262137359594</v>
      </c>
      <c r="EP29" s="74">
        <v>3.4222091689418102E-2</v>
      </c>
      <c r="EQ29" s="74">
        <v>0.26903638616461018</v>
      </c>
      <c r="ER29" s="74">
        <v>4.2066771481948977E-2</v>
      </c>
      <c r="ES29" s="74">
        <v>2.7827500884902507E-2</v>
      </c>
      <c r="ET29" s="74">
        <v>1.5473972388591066E-2</v>
      </c>
      <c r="EU29" s="74">
        <v>8.5368244755442538E-2</v>
      </c>
      <c r="EV29" s="74">
        <v>1.1719011984372507E-2</v>
      </c>
      <c r="EW29" s="74">
        <v>1.2169307024255106E-2</v>
      </c>
      <c r="EX29" s="74">
        <v>2.3888319008627614E-2</v>
      </c>
      <c r="EY29" s="74">
        <v>0.37829294992868034</v>
      </c>
      <c r="EZ29" s="74">
        <v>0.32681397452217514</v>
      </c>
      <c r="FA29" s="74">
        <v>1.1319296126779941</v>
      </c>
      <c r="FB29" s="74">
        <v>0.6615078815079356</v>
      </c>
      <c r="FC29" s="74">
        <v>5.7240730397785704</v>
      </c>
      <c r="FD29" s="70"/>
      <c r="FE29" s="70">
        <v>0</v>
      </c>
      <c r="FF29" s="70">
        <v>0</v>
      </c>
      <c r="FG29" s="74">
        <v>4.2659122626599964E-3</v>
      </c>
      <c r="FH29" s="74">
        <v>3.2577165608321572E-2</v>
      </c>
      <c r="FI29" s="74">
        <v>1.5238650810844167E-2</v>
      </c>
      <c r="FJ29" s="74">
        <v>3.4347575650524897E-3</v>
      </c>
      <c r="FK29" s="74">
        <v>1.0571585533441716E-2</v>
      </c>
      <c r="FL29" s="74">
        <v>6.6088071780319946E-2</v>
      </c>
      <c r="FM29" s="70" t="s">
        <v>397</v>
      </c>
      <c r="FN29" s="70" t="s">
        <v>397</v>
      </c>
      <c r="FO29" s="70" t="s">
        <v>396</v>
      </c>
      <c r="FP29" s="70" t="s">
        <v>392</v>
      </c>
    </row>
    <row r="30" spans="1:173" ht="12.75" customHeight="1" x14ac:dyDescent="0.25">
      <c r="A30" s="69" t="s">
        <v>13</v>
      </c>
      <c r="B30" s="70" t="s">
        <v>11</v>
      </c>
      <c r="C30" s="70" t="s">
        <v>83</v>
      </c>
      <c r="D30" s="70">
        <v>2014</v>
      </c>
      <c r="E30" s="71" t="s">
        <v>285</v>
      </c>
      <c r="F30" s="71" t="s">
        <v>393</v>
      </c>
      <c r="G30" s="71">
        <v>76.170599999999993</v>
      </c>
      <c r="H30" s="71">
        <v>129.33306666666667</v>
      </c>
      <c r="I30" s="72">
        <v>1</v>
      </c>
      <c r="J30" s="73">
        <v>56</v>
      </c>
      <c r="K30" s="73">
        <v>297.26723950100001</v>
      </c>
      <c r="L30" s="73">
        <v>467.39635299999998</v>
      </c>
      <c r="M30" s="73">
        <v>1263.9943390000001</v>
      </c>
      <c r="N30" s="71">
        <v>1.5780000000000001</v>
      </c>
      <c r="O30" s="71">
        <v>0.20899999999999999</v>
      </c>
      <c r="P30" s="71">
        <v>7.5502392344497613</v>
      </c>
      <c r="Q30" s="71">
        <v>21.7</v>
      </c>
      <c r="R30" s="71">
        <v>-24.963000000000001</v>
      </c>
      <c r="S30" s="71">
        <v>-333.28151416585717</v>
      </c>
      <c r="T30" s="71" t="s">
        <v>84</v>
      </c>
      <c r="U30" s="71">
        <v>197.5</v>
      </c>
      <c r="V30" s="71">
        <v>148.30000000000001</v>
      </c>
      <c r="W30" s="71">
        <v>962</v>
      </c>
      <c r="X30" s="71">
        <v>61</v>
      </c>
      <c r="Y30" s="71">
        <v>3</v>
      </c>
      <c r="Z30" s="71">
        <v>55</v>
      </c>
      <c r="AA30" s="71">
        <v>26.4</v>
      </c>
      <c r="AB30" s="71">
        <v>0.8</v>
      </c>
      <c r="AC30" s="71">
        <v>26.3</v>
      </c>
      <c r="AD30" s="71">
        <v>0.7</v>
      </c>
      <c r="AE30" s="71">
        <v>23.2</v>
      </c>
      <c r="AF30" s="71">
        <v>3.5</v>
      </c>
      <c r="AG30" s="71">
        <v>0.39810396147208599</v>
      </c>
      <c r="AH30" s="71">
        <v>39.8103961472086</v>
      </c>
      <c r="AI30" s="71">
        <v>0.21632735543599099</v>
      </c>
      <c r="AJ30" s="71">
        <v>0.25149090556978898</v>
      </c>
      <c r="AK30" s="71">
        <v>25.149090556978898</v>
      </c>
      <c r="AL30" s="71">
        <v>9.1571752853862903E-2</v>
      </c>
      <c r="AM30" s="71">
        <v>0.35040513295812697</v>
      </c>
      <c r="AN30" s="71">
        <v>35.040513295812694</v>
      </c>
      <c r="AO30" s="71">
        <v>0.16228764318196601</v>
      </c>
      <c r="AP30" s="71">
        <v>0.38715038915721156</v>
      </c>
      <c r="AQ30" s="71">
        <v>0.61284961084278844</v>
      </c>
      <c r="AR30" s="71">
        <v>4.5682594691163958</v>
      </c>
      <c r="AS30" s="71">
        <v>2.8858685719117165</v>
      </c>
      <c r="AT30" s="71">
        <v>7.4541280410281123</v>
      </c>
      <c r="AU30" s="71">
        <v>64.959486704187498</v>
      </c>
      <c r="AV30" s="70"/>
      <c r="AW30" s="74">
        <v>1.9848437978525566E-3</v>
      </c>
      <c r="AX30" s="74">
        <v>5.770884664457759E-4</v>
      </c>
      <c r="AY30" s="74">
        <v>4.997276466504645E-3</v>
      </c>
      <c r="AZ30" s="74">
        <v>1.9779371513680209E-3</v>
      </c>
      <c r="BA30" s="74">
        <v>7.8410848284345882E-3</v>
      </c>
      <c r="BB30" s="74">
        <v>3.6860238492627704E-3</v>
      </c>
      <c r="BC30" s="74">
        <v>1.1236017577998152E-2</v>
      </c>
      <c r="BD30" s="74">
        <v>4.9758670988766986E-3</v>
      </c>
      <c r="BE30" s="74">
        <v>1.1974067202295833E-2</v>
      </c>
      <c r="BF30" s="74">
        <v>1.2017627231531183E-2</v>
      </c>
      <c r="BG30" s="74">
        <v>9.2474308652584752E-3</v>
      </c>
      <c r="BH30" s="74">
        <v>1.5401451118010187E-2</v>
      </c>
      <c r="BI30" s="74">
        <v>8.486521278584078E-3</v>
      </c>
      <c r="BJ30" s="74">
        <v>2.7825012646287128E-2</v>
      </c>
      <c r="BK30" s="74">
        <v>6.4646439404549508E-3</v>
      </c>
      <c r="BL30" s="74">
        <v>3.191988454614144E-2</v>
      </c>
      <c r="BM30" s="74">
        <v>6.8258133847921556E-3</v>
      </c>
      <c r="BN30" s="74">
        <v>3.1331766067703729E-2</v>
      </c>
      <c r="BO30" s="74">
        <v>2.9892007892261246E-3</v>
      </c>
      <c r="BP30" s="74">
        <v>7.2809803379437774E-3</v>
      </c>
      <c r="BQ30" s="70"/>
      <c r="BR30" s="70"/>
      <c r="BS30" s="70"/>
      <c r="BT30" s="70"/>
      <c r="BU30" s="74">
        <v>2.1931275788337601</v>
      </c>
      <c r="BV30" s="70"/>
      <c r="BW30" s="74">
        <v>3.7802917997479821</v>
      </c>
      <c r="BX30" s="74">
        <v>7.9063394823971649</v>
      </c>
      <c r="BY30" s="74">
        <v>4.3926747641295533E-2</v>
      </c>
      <c r="BZ30" s="74">
        <v>0.59981984228557805</v>
      </c>
      <c r="CA30" s="74">
        <v>1.2068670868526888E-2</v>
      </c>
      <c r="CB30" s="74">
        <v>4.0412160440678711E-2</v>
      </c>
      <c r="CC30" s="74">
        <v>2.1888952122323842E-2</v>
      </c>
      <c r="CD30" s="74">
        <v>0.11600218619190202</v>
      </c>
      <c r="CE30" s="74">
        <v>4.9715936479245916E-2</v>
      </c>
      <c r="CF30" s="74">
        <v>0.18630836785455049</v>
      </c>
      <c r="CG30" s="74">
        <v>0.12303332208595882</v>
      </c>
      <c r="CH30" s="74">
        <v>0.68522469971982269</v>
      </c>
      <c r="CI30" s="74">
        <v>7.3822119248938223E-2</v>
      </c>
      <c r="CJ30" s="74">
        <v>9.5660874672535673E-2</v>
      </c>
      <c r="CK30" s="74">
        <v>4.6414578937855064E-3</v>
      </c>
      <c r="CL30" s="74">
        <v>1.8125375607383441E-2</v>
      </c>
      <c r="CM30" s="51"/>
      <c r="CN30" s="51"/>
      <c r="CO30" s="74">
        <v>3.79467054754886E-3</v>
      </c>
      <c r="CP30" s="74">
        <v>6.3162257305714028E-3</v>
      </c>
      <c r="CQ30" s="74">
        <v>2.4582856570002667E-2</v>
      </c>
      <c r="CR30" s="74">
        <v>0.12976522453794601</v>
      </c>
      <c r="CS30" s="74">
        <v>2.7158325794093316E-2</v>
      </c>
      <c r="CT30" s="74">
        <v>7.0363683586221137E-2</v>
      </c>
      <c r="CU30" s="74">
        <v>1.3737560823435996E-2</v>
      </c>
      <c r="CV30" s="74">
        <v>6.8821241700133913E-3</v>
      </c>
      <c r="CW30" s="74">
        <v>5.7381335151436341E-2</v>
      </c>
      <c r="CX30" s="74">
        <v>7.6114911965094508E-3</v>
      </c>
      <c r="CY30" s="74">
        <v>3.3678173195631253E-2</v>
      </c>
      <c r="CZ30" s="74">
        <v>6.9749637818265781E-3</v>
      </c>
      <c r="DA30" s="74">
        <v>3.7517746525180362E-2</v>
      </c>
      <c r="DB30" s="74">
        <v>3.0638986950491699E-3</v>
      </c>
      <c r="DC30" s="74">
        <v>2.6025379437177278E-2</v>
      </c>
      <c r="DD30" s="74">
        <v>1.9396400695259445E-3</v>
      </c>
      <c r="DE30" s="74">
        <v>3.8064684388720493E-3</v>
      </c>
      <c r="DF30" s="21">
        <v>0</v>
      </c>
      <c r="DG30" s="21">
        <v>0</v>
      </c>
      <c r="DH30" s="21">
        <v>0</v>
      </c>
      <c r="DI30" s="74">
        <v>0.13852527410914356</v>
      </c>
      <c r="DJ30" s="74">
        <v>1.186816217082975</v>
      </c>
      <c r="DK30" s="74">
        <v>0.11300627014326266</v>
      </c>
      <c r="DL30" s="74">
        <v>8.5675067218988978</v>
      </c>
      <c r="DM30" s="74">
        <v>0.81578088092592704</v>
      </c>
      <c r="DN30" s="74">
        <v>3.9689206275859883</v>
      </c>
      <c r="DO30" s="74">
        <v>4.4061232594006494</v>
      </c>
      <c r="DP30" s="74">
        <v>6.7956003425303164</v>
      </c>
      <c r="DQ30" s="74">
        <v>4.7133483890884377E-2</v>
      </c>
      <c r="DR30" s="21">
        <v>0</v>
      </c>
      <c r="DS30" s="74">
        <v>4.370533898824356E-2</v>
      </c>
      <c r="DT30" s="74">
        <v>8.203128882482727E-2</v>
      </c>
      <c r="DU30" s="74">
        <v>9.8463373716359201E-3</v>
      </c>
      <c r="DV30" s="74">
        <v>0.17287011170395522</v>
      </c>
      <c r="DW30" s="74">
        <v>9.8463373716359201E-3</v>
      </c>
      <c r="DY30" s="74">
        <v>0.22528912026708031</v>
      </c>
      <c r="DZ30" s="74">
        <v>0.12003148448224629</v>
      </c>
      <c r="EA30" s="74">
        <v>7.8309220971586699E-2</v>
      </c>
      <c r="EB30" s="74">
        <v>0.34025187240379012</v>
      </c>
      <c r="EC30" s="74">
        <v>0.31550443967220221</v>
      </c>
      <c r="ED30" s="74">
        <v>0.59217561092999615</v>
      </c>
      <c r="EE30" s="74">
        <v>1.2479319230059887</v>
      </c>
      <c r="EF30" s="74">
        <v>0.25892522068794638</v>
      </c>
      <c r="EG30" s="74">
        <v>0.1938360230135544</v>
      </c>
      <c r="EH30" s="74">
        <v>0.14344793331394032</v>
      </c>
      <c r="EI30" s="74">
        <v>0.146068823226536</v>
      </c>
      <c r="EJ30" s="74">
        <v>0.20765424196252089</v>
      </c>
      <c r="EK30" s="74">
        <v>7.0162445539221033E-2</v>
      </c>
      <c r="EL30" s="74">
        <v>1.0200946877437187</v>
      </c>
      <c r="EM30" s="74">
        <v>0.4238855107282779</v>
      </c>
      <c r="EN30" s="74">
        <v>0.11745038426157485</v>
      </c>
      <c r="EO30" s="74">
        <v>0.15165767581966683</v>
      </c>
      <c r="EP30" s="74">
        <v>7.852861209482799E-2</v>
      </c>
      <c r="EQ30" s="74">
        <v>0.34763667217606964</v>
      </c>
      <c r="ER30" s="74">
        <v>9.3759508282702436E-2</v>
      </c>
      <c r="ES30" s="74">
        <v>0.12561095107703227</v>
      </c>
      <c r="ET30" s="74">
        <v>6.5806313704077954E-2</v>
      </c>
      <c r="EU30" s="74">
        <v>0.28517677306381267</v>
      </c>
      <c r="EV30" s="74">
        <v>1.5324723378627374E-2</v>
      </c>
      <c r="EW30" s="74">
        <v>4.09115669645638E-2</v>
      </c>
      <c r="EX30" s="74">
        <v>5.6236290343191164E-2</v>
      </c>
      <c r="EY30" s="74">
        <v>0.68904973558307336</v>
      </c>
      <c r="EZ30" s="74">
        <v>0.55758220730919072</v>
      </c>
      <c r="FA30" s="74">
        <v>1.2912488688151809</v>
      </c>
      <c r="FB30" s="74">
        <v>1.3397142687469283</v>
      </c>
      <c r="FC30" s="74">
        <v>2.7099615375973416</v>
      </c>
      <c r="FD30" s="74">
        <v>2.1207788118104937E-2</v>
      </c>
      <c r="FE30" s="74">
        <v>2.2851165221012815E-2</v>
      </c>
      <c r="FF30" s="70">
        <v>0</v>
      </c>
      <c r="FG30" s="74">
        <v>1.7636071774479137E-2</v>
      </c>
      <c r="FH30" s="74">
        <v>7.3920105694134708E-2</v>
      </c>
      <c r="FI30" s="74">
        <v>6.1747855154853835E-2</v>
      </c>
      <c r="FJ30" s="74">
        <v>1.6205320277921691E-2</v>
      </c>
      <c r="FK30" s="74">
        <v>4.0697197540032377E-2</v>
      </c>
      <c r="FL30" s="74">
        <v>0.25426550378053947</v>
      </c>
      <c r="FM30" s="70" t="s">
        <v>400</v>
      </c>
      <c r="FN30" s="70" t="s">
        <v>400</v>
      </c>
      <c r="FO30" s="70" t="s">
        <v>400</v>
      </c>
      <c r="FP30" s="70" t="s">
        <v>428</v>
      </c>
      <c r="FQ30" s="70" t="s">
        <v>638</v>
      </c>
    </row>
    <row r="31" spans="1:173" ht="12.75" customHeight="1" x14ac:dyDescent="0.25">
      <c r="A31" s="69" t="s">
        <v>14</v>
      </c>
      <c r="B31" s="70" t="s">
        <v>11</v>
      </c>
      <c r="C31" s="70" t="s">
        <v>83</v>
      </c>
      <c r="D31" s="70">
        <v>2014</v>
      </c>
      <c r="E31" s="71" t="s">
        <v>285</v>
      </c>
      <c r="F31" s="71" t="s">
        <v>393</v>
      </c>
      <c r="G31" s="71">
        <v>75.598916666666668</v>
      </c>
      <c r="H31" s="71">
        <v>129.55838333333335</v>
      </c>
      <c r="I31" s="72">
        <v>1</v>
      </c>
      <c r="J31" s="73">
        <v>46</v>
      </c>
      <c r="K31" s="73">
        <v>236.30756771599999</v>
      </c>
      <c r="L31" s="73">
        <v>403.88782300000003</v>
      </c>
      <c r="M31" s="73">
        <v>1239.066219</v>
      </c>
      <c r="N31" s="71">
        <v>1.0649999999999999</v>
      </c>
      <c r="O31" s="71">
        <v>0.154</v>
      </c>
      <c r="P31" s="71">
        <v>6.9155844155844157</v>
      </c>
      <c r="Q31" s="71">
        <v>37</v>
      </c>
      <c r="R31" s="71">
        <v>-24.3</v>
      </c>
      <c r="S31" s="71">
        <v>-437</v>
      </c>
      <c r="T31" s="71" t="s">
        <v>115</v>
      </c>
      <c r="U31" s="71">
        <v>197.5</v>
      </c>
      <c r="V31" s="71">
        <v>148.30000000000001</v>
      </c>
      <c r="W31" s="71">
        <v>962</v>
      </c>
      <c r="X31" s="71">
        <v>61</v>
      </c>
      <c r="Y31" s="71">
        <v>3</v>
      </c>
      <c r="Z31" s="71">
        <v>55</v>
      </c>
      <c r="AA31" s="71">
        <v>26.4</v>
      </c>
      <c r="AB31" s="71">
        <v>0.8</v>
      </c>
      <c r="AC31" s="71">
        <v>26.3</v>
      </c>
      <c r="AD31" s="71">
        <v>0.7</v>
      </c>
      <c r="AE31" s="71">
        <v>23.2</v>
      </c>
      <c r="AF31" s="71">
        <v>3.5</v>
      </c>
      <c r="AG31" s="71">
        <v>0.24909506865482001</v>
      </c>
      <c r="AH31" s="71">
        <v>24.909506865482001</v>
      </c>
      <c r="AI31" s="71">
        <v>0.163022515249166</v>
      </c>
      <c r="AJ31" s="71">
        <v>0.38479586464756099</v>
      </c>
      <c r="AK31" s="71">
        <v>38.479586464756096</v>
      </c>
      <c r="AL31" s="71">
        <v>8.3587518166400601E-2</v>
      </c>
      <c r="AM31" s="71">
        <v>0.366109066697618</v>
      </c>
      <c r="AN31" s="71">
        <v>36.610906669761803</v>
      </c>
      <c r="AO31" s="71">
        <v>0.11174482593362101</v>
      </c>
      <c r="AP31" s="71">
        <v>0.60703796888668271</v>
      </c>
      <c r="AQ31" s="71">
        <v>0.39296203111331729</v>
      </c>
      <c r="AR31" s="71">
        <v>0.76359420066219774</v>
      </c>
      <c r="AS31" s="71">
        <v>1.1795813231888641</v>
      </c>
      <c r="AT31" s="71">
        <v>1.9431755238510622</v>
      </c>
      <c r="AU31" s="71">
        <v>63.389093330238104</v>
      </c>
      <c r="AV31" s="70"/>
      <c r="AW31" s="74">
        <v>4.5280808481955852E-3</v>
      </c>
      <c r="AX31" s="74">
        <v>4.5621809480747311E-4</v>
      </c>
      <c r="AY31" s="74">
        <v>9.8911755799005272E-3</v>
      </c>
      <c r="AZ31" s="74">
        <v>2.7219464799132578E-3</v>
      </c>
      <c r="BA31" s="74">
        <v>1.2466968718509275E-2</v>
      </c>
      <c r="BB31" s="74">
        <v>3.4769946895740356E-3</v>
      </c>
      <c r="BC31" s="74">
        <v>1.1494856350548185E-2</v>
      </c>
      <c r="BD31" s="74">
        <v>5.800622577094976E-3</v>
      </c>
      <c r="BE31" s="74">
        <v>1.0977779307058748E-2</v>
      </c>
      <c r="BF31" s="74">
        <v>1.4024735211322019E-2</v>
      </c>
      <c r="BG31" s="74">
        <v>8.5887111309921327E-3</v>
      </c>
      <c r="BH31" s="74">
        <v>1.7776528019550663E-2</v>
      </c>
      <c r="BI31" s="74">
        <v>8.5849976062576227E-3</v>
      </c>
      <c r="BJ31" s="74">
        <v>3.2431428751755205E-2</v>
      </c>
      <c r="BK31" s="74">
        <v>6.8588470138682949E-3</v>
      </c>
      <c r="BL31" s="74">
        <v>3.6523951064700313E-2</v>
      </c>
      <c r="BM31" s="74">
        <v>6.2657049381780556E-3</v>
      </c>
      <c r="BN31" s="74">
        <v>3.6447449043416666E-2</v>
      </c>
      <c r="BO31" s="74">
        <v>1.660661467728285E-3</v>
      </c>
      <c r="BP31" s="74">
        <v>9.3198254138418188E-3</v>
      </c>
      <c r="BQ31" s="70"/>
      <c r="BR31" s="70"/>
      <c r="BS31" s="70"/>
      <c r="BT31" s="70"/>
      <c r="BU31" s="74">
        <v>2.2103408148115444</v>
      </c>
      <c r="BV31" s="70"/>
      <c r="BW31" s="74">
        <v>3.1254980466205593</v>
      </c>
      <c r="BX31" s="74">
        <v>6.6818713629340216</v>
      </c>
      <c r="BY31" s="74">
        <v>2.1163741684689832E-2</v>
      </c>
      <c r="BZ31" s="74">
        <v>0.31278679665355907</v>
      </c>
      <c r="CA31" s="74">
        <v>9.7276232061418531E-3</v>
      </c>
      <c r="CB31" s="74">
        <v>2.8833347710909531E-2</v>
      </c>
      <c r="CC31" s="74">
        <v>2.5270150919368229E-2</v>
      </c>
      <c r="CD31" s="74">
        <v>0.12595005513416199</v>
      </c>
      <c r="CE31" s="74">
        <v>6.3529898033605883E-2</v>
      </c>
      <c r="CF31" s="74">
        <v>0.22806671977519369</v>
      </c>
      <c r="CG31" s="74">
        <v>0.1705049786462359</v>
      </c>
      <c r="CH31" s="74">
        <v>0.87634580126038431</v>
      </c>
      <c r="CI31" s="74">
        <v>0.11095813133042727</v>
      </c>
      <c r="CJ31" s="74">
        <v>0.13941109778936633</v>
      </c>
      <c r="CK31" s="74">
        <v>1.728613124135988E-2</v>
      </c>
      <c r="CL31" s="74">
        <v>4.1839088361734854E-2</v>
      </c>
      <c r="CM31" s="51"/>
      <c r="CN31" s="51"/>
      <c r="CO31" s="74">
        <v>1.0383193255497804E-2</v>
      </c>
      <c r="CP31" s="74">
        <v>7.76146737680713E-3</v>
      </c>
      <c r="CQ31" s="74">
        <v>2.9234073155815141E-2</v>
      </c>
      <c r="CR31" s="74">
        <v>5.5835150474965158E-2</v>
      </c>
      <c r="CS31" s="74">
        <v>3.1939615913914775E-2</v>
      </c>
      <c r="CT31" s="74">
        <v>1.6331073417728683E-2</v>
      </c>
      <c r="CU31" s="74">
        <v>1.5285901958911005E-2</v>
      </c>
      <c r="CV31" s="74">
        <v>8.3224186258373505E-3</v>
      </c>
      <c r="CW31" s="74">
        <v>6.3718134052435815E-2</v>
      </c>
      <c r="CX31" s="74">
        <v>1.0374624873985987E-2</v>
      </c>
      <c r="CY31" s="74">
        <v>3.6953917022478064E-2</v>
      </c>
      <c r="CZ31" s="74">
        <v>7.5450984969342976E-3</v>
      </c>
      <c r="DA31" s="74">
        <v>4.5293063824201972E-2</v>
      </c>
      <c r="DB31" s="74">
        <v>3.8589592584319459E-3</v>
      </c>
      <c r="DC31" s="74">
        <v>2.9954494933013109E-2</v>
      </c>
      <c r="DD31" s="74">
        <v>3.2593923254740412E-3</v>
      </c>
      <c r="DE31" s="74">
        <v>8.7558833601879445E-3</v>
      </c>
      <c r="DF31" s="74">
        <v>6.904448384301284E-4</v>
      </c>
      <c r="DG31" s="74">
        <v>2.2355387954510822E-3</v>
      </c>
      <c r="DH31" s="74">
        <v>1.3074826208027495E-3</v>
      </c>
      <c r="DI31" s="74">
        <v>0.15586939331929692</v>
      </c>
      <c r="DJ31" s="74">
        <v>1.5844119484047021</v>
      </c>
      <c r="DK31" s="74">
        <v>0.13854679285460259</v>
      </c>
      <c r="DL31" s="74">
        <v>10.164997211216765</v>
      </c>
      <c r="DM31" s="74">
        <v>0.8888646443294409</v>
      </c>
      <c r="DN31" s="74">
        <v>4.9077486345325534</v>
      </c>
      <c r="DO31" s="74">
        <v>3.9261511815060963</v>
      </c>
      <c r="DP31" s="74">
        <v>6.0910523755331836</v>
      </c>
      <c r="DQ31" s="74">
        <v>2.7470595096223047E-2</v>
      </c>
      <c r="DR31" s="74">
        <v>7.8620889358298491E-3</v>
      </c>
      <c r="DS31" s="74">
        <v>2.4096768286298722E-2</v>
      </c>
      <c r="DT31" s="74">
        <v>5.7139753752905677E-2</v>
      </c>
      <c r="DU31" s="74">
        <v>1.8409171031868263E-2</v>
      </c>
      <c r="DV31" s="74">
        <v>0.10870711713542744</v>
      </c>
      <c r="DW31" s="74">
        <v>2.6271259967698114E-2</v>
      </c>
      <c r="DX31" s="74">
        <v>0.28620016815401328</v>
      </c>
      <c r="DY31" s="74">
        <v>0.76396846303807509</v>
      </c>
      <c r="DZ31" s="74">
        <v>0.32217799032660555</v>
      </c>
      <c r="EA31" s="74">
        <v>0.22661200368701259</v>
      </c>
      <c r="EB31" s="74">
        <v>0.17624111129982911</v>
      </c>
      <c r="EC31" s="74">
        <v>0.15459589450596456</v>
      </c>
      <c r="ED31" s="74">
        <v>0.36658738791557005</v>
      </c>
      <c r="EE31" s="74">
        <v>0.69742439372136378</v>
      </c>
      <c r="EF31" s="74">
        <v>0.15246296147971597</v>
      </c>
      <c r="EG31" s="74">
        <v>0.15371702557921035</v>
      </c>
      <c r="EH31" s="74">
        <v>0.1186988855046356</v>
      </c>
      <c r="EI31" s="74">
        <v>0.1052292744516648</v>
      </c>
      <c r="EJ31" s="74">
        <v>0.16566033425973153</v>
      </c>
      <c r="EK31" s="74">
        <v>5.4462667406144465E-2</v>
      </c>
      <c r="EL31" s="74">
        <v>0.75023114868110263</v>
      </c>
      <c r="EM31" s="74">
        <v>0.32535227611754075</v>
      </c>
      <c r="EN31" s="74">
        <v>0.10637083974996675</v>
      </c>
      <c r="EO31" s="74">
        <v>0.14349078894514686</v>
      </c>
      <c r="EP31" s="74">
        <v>6.4023310252310353E-2</v>
      </c>
      <c r="EQ31" s="74">
        <v>0.31388493894742392</v>
      </c>
      <c r="ER31" s="74">
        <v>7.9042343209307281E-2</v>
      </c>
      <c r="ES31" s="74">
        <v>9.9379987893775515E-2</v>
      </c>
      <c r="ET31" s="74">
        <v>4.8284130303836839E-2</v>
      </c>
      <c r="EU31" s="74">
        <v>0.22670646140691966</v>
      </c>
      <c r="EV31" s="74">
        <v>2.2853439471016607E-2</v>
      </c>
      <c r="EW31" s="74">
        <v>5.4427055422017798E-2</v>
      </c>
      <c r="EX31" s="74">
        <v>7.7280494893034402E-2</v>
      </c>
      <c r="EY31" s="74">
        <v>0.61787189524737796</v>
      </c>
      <c r="EZ31" s="74">
        <v>0.48972412022915862</v>
      </c>
      <c r="FA31" s="74">
        <v>1.348967341824447</v>
      </c>
      <c r="FB31" s="74">
        <v>1.2573006297474423</v>
      </c>
      <c r="FC31" s="74">
        <v>1.8268078269767931</v>
      </c>
      <c r="FD31" s="74">
        <v>2.024123962506779E-2</v>
      </c>
      <c r="FE31" s="74">
        <v>2.2359793671529363E-2</v>
      </c>
      <c r="FF31" s="70">
        <v>0</v>
      </c>
      <c r="FG31" s="74">
        <v>2.0559117402330764E-2</v>
      </c>
      <c r="FH31" s="74">
        <v>0.10875995254045898</v>
      </c>
      <c r="FI31" s="74">
        <v>8.9923846090814261E-2</v>
      </c>
      <c r="FJ31" s="74">
        <v>2.124698363113986E-2</v>
      </c>
      <c r="FK31" s="74">
        <v>5.5133967393887873E-2</v>
      </c>
      <c r="FL31" s="74">
        <v>0.33822490035522884</v>
      </c>
      <c r="FM31" s="70" t="s">
        <v>400</v>
      </c>
      <c r="FN31" s="70" t="s">
        <v>400</v>
      </c>
      <c r="FO31" s="70" t="s">
        <v>400</v>
      </c>
      <c r="FP31" s="70" t="s">
        <v>428</v>
      </c>
      <c r="FQ31" s="70" t="s">
        <v>638</v>
      </c>
    </row>
    <row r="32" spans="1:173" ht="12.75" customHeight="1" x14ac:dyDescent="0.25">
      <c r="A32" s="69" t="s">
        <v>212</v>
      </c>
      <c r="B32" s="70" t="s">
        <v>11</v>
      </c>
      <c r="C32" s="70" t="s">
        <v>83</v>
      </c>
      <c r="D32" s="70">
        <v>2014</v>
      </c>
      <c r="E32" s="71" t="s">
        <v>285</v>
      </c>
      <c r="F32" s="71" t="s">
        <v>393</v>
      </c>
      <c r="G32" s="71">
        <v>76.077266666666674</v>
      </c>
      <c r="H32" s="71">
        <v>130.91582166666666</v>
      </c>
      <c r="I32" s="72">
        <v>1</v>
      </c>
      <c r="J32" s="73">
        <v>53</v>
      </c>
      <c r="K32" s="73">
        <v>298.23760384399998</v>
      </c>
      <c r="L32" s="73">
        <v>460.23171100000002</v>
      </c>
      <c r="M32" s="73">
        <v>1220.675643</v>
      </c>
      <c r="N32" s="71">
        <v>1.573</v>
      </c>
      <c r="O32" s="71">
        <v>0.188</v>
      </c>
      <c r="P32" s="71">
        <v>8.3670212765957448</v>
      </c>
      <c r="Q32" s="71">
        <v>30.355799999999999</v>
      </c>
      <c r="R32" s="71">
        <v>-25.451000000000001</v>
      </c>
      <c r="S32" s="71"/>
      <c r="T32" s="71"/>
      <c r="U32" s="71"/>
      <c r="V32" s="71"/>
      <c r="W32" s="71"/>
      <c r="X32" s="71"/>
      <c r="Y32" s="71"/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51"/>
      <c r="CN32" s="51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4">
        <v>0.19496211480487602</v>
      </c>
      <c r="EG32" s="74">
        <v>0.2227710399441907</v>
      </c>
      <c r="EH32" s="74">
        <v>0.12689820630478296</v>
      </c>
      <c r="EI32" s="74">
        <v>0.15194092845332702</v>
      </c>
      <c r="EJ32" s="74">
        <v>0.28343150944877948</v>
      </c>
      <c r="EK32" s="74">
        <v>9.7288210718170592E-2</v>
      </c>
      <c r="EL32" s="74">
        <v>1.0772920096741265</v>
      </c>
      <c r="EM32" s="74">
        <v>0.53266064862027707</v>
      </c>
      <c r="EN32" s="74">
        <v>0.2098216347054421</v>
      </c>
      <c r="EO32" s="74">
        <v>0.27168196709904524</v>
      </c>
      <c r="EP32" s="74">
        <v>9.6116855037076954E-2</v>
      </c>
      <c r="EQ32" s="74">
        <v>0.57762045684156438</v>
      </c>
      <c r="ER32" s="74">
        <v>0.12496866352652884</v>
      </c>
      <c r="ES32" s="74">
        <v>0.13696712795565888</v>
      </c>
      <c r="ET32" s="74">
        <v>5.7258512265926202E-2</v>
      </c>
      <c r="EU32" s="74">
        <v>0.31919430374811386</v>
      </c>
      <c r="EV32" s="74">
        <v>5.6309865890100355E-2</v>
      </c>
      <c r="EW32" s="74">
        <v>0.14424162616743311</v>
      </c>
      <c r="EX32" s="74">
        <v>0.2005514920575335</v>
      </c>
      <c r="EY32" s="74">
        <v>1.0973662526472117</v>
      </c>
      <c r="EZ32" s="74">
        <v>0.3856702741490588</v>
      </c>
      <c r="FA32" s="74">
        <v>1.2948234221911656</v>
      </c>
      <c r="FB32" s="74">
        <v>1.0960117847990183</v>
      </c>
      <c r="FC32" s="74">
        <v>1.4499639431543161</v>
      </c>
      <c r="FD32" s="74">
        <v>4.7247900436797947E-2</v>
      </c>
      <c r="FE32" s="74">
        <v>3.6800348923940539E-2</v>
      </c>
      <c r="FF32" s="70">
        <v>0</v>
      </c>
      <c r="FG32" s="74">
        <v>4.3587814554825993E-2</v>
      </c>
      <c r="FH32" s="74">
        <v>0.25107608016364286</v>
      </c>
      <c r="FI32" s="74">
        <v>0.2104842797811442</v>
      </c>
      <c r="FJ32" s="74">
        <v>4.7764491090200867E-2</v>
      </c>
      <c r="FK32" s="74">
        <v>0.1198622169819234</v>
      </c>
      <c r="FL32" s="74">
        <v>0.75682313193247586</v>
      </c>
      <c r="FM32" s="70" t="s">
        <v>401</v>
      </c>
      <c r="FN32" s="70" t="s">
        <v>401</v>
      </c>
      <c r="FP32" s="70" t="s">
        <v>401</v>
      </c>
    </row>
    <row r="33" spans="1:173" ht="12.75" customHeight="1" x14ac:dyDescent="0.25">
      <c r="A33" s="69" t="s">
        <v>213</v>
      </c>
      <c r="B33" s="70" t="s">
        <v>11</v>
      </c>
      <c r="C33" s="70" t="s">
        <v>83</v>
      </c>
      <c r="D33" s="70">
        <v>2014</v>
      </c>
      <c r="E33" s="71" t="s">
        <v>285</v>
      </c>
      <c r="F33" s="71" t="s">
        <v>393</v>
      </c>
      <c r="G33" s="71">
        <v>76.47323333333334</v>
      </c>
      <c r="H33" s="71">
        <v>132.04388333333333</v>
      </c>
      <c r="I33" s="72">
        <v>1</v>
      </c>
      <c r="J33" s="73">
        <v>52</v>
      </c>
      <c r="K33" s="73">
        <v>350.20645077400002</v>
      </c>
      <c r="L33" s="73">
        <v>508.68635799999998</v>
      </c>
      <c r="M33" s="73">
        <v>1209.7671359999999</v>
      </c>
      <c r="N33" s="71">
        <v>1.206</v>
      </c>
      <c r="O33" s="71">
        <v>0.152</v>
      </c>
      <c r="P33" s="71">
        <v>7.9342105263157894</v>
      </c>
      <c r="Q33" s="71">
        <v>28.6342</v>
      </c>
      <c r="R33" s="71">
        <v>-24.396999999999998</v>
      </c>
      <c r="S33" s="71">
        <v>-440.80636412244331</v>
      </c>
      <c r="T33" s="71" t="s">
        <v>35</v>
      </c>
      <c r="U33" s="71">
        <v>197.5</v>
      </c>
      <c r="V33" s="71">
        <v>148.30000000000001</v>
      </c>
      <c r="W33" s="71">
        <v>962</v>
      </c>
      <c r="X33" s="71">
        <v>61</v>
      </c>
      <c r="Y33" s="71">
        <v>3</v>
      </c>
      <c r="Z33" s="71">
        <v>55</v>
      </c>
      <c r="AA33" s="71">
        <v>26.4</v>
      </c>
      <c r="AB33" s="71">
        <v>0.8</v>
      </c>
      <c r="AC33" s="71">
        <v>26.3</v>
      </c>
      <c r="AD33" s="71">
        <v>0.7</v>
      </c>
      <c r="AE33" s="71">
        <v>23.2</v>
      </c>
      <c r="AF33" s="71">
        <v>3.5</v>
      </c>
      <c r="AG33" s="71">
        <v>0.25476028389420602</v>
      </c>
      <c r="AH33" s="71">
        <v>25.476028389420602</v>
      </c>
      <c r="AI33" s="71">
        <v>0.16698188804571801</v>
      </c>
      <c r="AJ33" s="71">
        <v>0.38746898670527802</v>
      </c>
      <c r="AK33" s="71">
        <v>38.746898670527798</v>
      </c>
      <c r="AL33" s="71">
        <v>8.5292961306616802E-2</v>
      </c>
      <c r="AM33" s="71">
        <v>0.35777072940051702</v>
      </c>
      <c r="AN33" s="71">
        <v>35.777072940051703</v>
      </c>
      <c r="AO33" s="71">
        <v>0.114105334079441</v>
      </c>
      <c r="AP33" s="71">
        <v>0.6033187904120253</v>
      </c>
      <c r="AQ33" s="71">
        <v>0.3966812095879747</v>
      </c>
      <c r="AR33" s="71">
        <v>1.2940208850463899</v>
      </c>
      <c r="AS33" s="71">
        <v>1.9680970418160018</v>
      </c>
      <c r="AT33" s="71">
        <v>3.2621179268623917</v>
      </c>
      <c r="AU33" s="71">
        <v>64.222927059948404</v>
      </c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51"/>
      <c r="CN33" s="51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4">
        <v>0.14607757893756285</v>
      </c>
      <c r="EG33" s="74">
        <v>0.11978064198832887</v>
      </c>
      <c r="EH33" s="74">
        <v>9.8353519057339925E-2</v>
      </c>
      <c r="EI33" s="74">
        <v>0.13478704562875365</v>
      </c>
      <c r="EJ33" s="74">
        <v>0.16517358820317621</v>
      </c>
      <c r="EK33" s="74">
        <v>2.7898001929852884E-2</v>
      </c>
      <c r="EL33" s="74">
        <v>0.6920703757450144</v>
      </c>
      <c r="EM33" s="74">
        <v>0.32785863576178276</v>
      </c>
      <c r="EN33" s="74">
        <v>0.19511252709930751</v>
      </c>
      <c r="EO33" s="74">
        <v>0.14686426964224111</v>
      </c>
      <c r="EP33" s="74">
        <v>7.4014321115569062E-2</v>
      </c>
      <c r="EQ33" s="74">
        <v>0.41599111785711779</v>
      </c>
      <c r="ER33" s="74">
        <v>0.10383382635767863</v>
      </c>
      <c r="ES33" s="74">
        <v>4.9001767742375468E-2</v>
      </c>
      <c r="ET33" s="74">
        <v>4.3886773263075607E-2</v>
      </c>
      <c r="EU33" s="74">
        <v>0.1967223673631297</v>
      </c>
      <c r="EV33" s="74">
        <v>3.5741570525463298E-2</v>
      </c>
      <c r="EW33" s="74">
        <v>3.8266615406918475E-2</v>
      </c>
      <c r="EX33" s="74">
        <v>7.4008185932381759E-2</v>
      </c>
      <c r="EY33" s="74">
        <v>0.68672167115262917</v>
      </c>
      <c r="EZ33" s="74">
        <v>0.28794038345181794</v>
      </c>
      <c r="FA33" s="74">
        <v>0.75271573704486316</v>
      </c>
      <c r="FB33" s="74">
        <v>0.4719248963587071</v>
      </c>
      <c r="FC33" s="74">
        <v>3.0567038579816947</v>
      </c>
      <c r="FD33" s="74">
        <v>1.1003980110067214E-2</v>
      </c>
      <c r="FE33" s="70">
        <v>0</v>
      </c>
      <c r="FF33" s="70">
        <v>0</v>
      </c>
      <c r="FG33" s="74">
        <v>1.6446970722286638E-2</v>
      </c>
      <c r="FH33" s="74">
        <v>8.4220818423772645E-2</v>
      </c>
      <c r="FI33" s="74">
        <v>6.0231587061179544E-2</v>
      </c>
      <c r="FJ33" s="74">
        <v>1.2726503721391365E-2</v>
      </c>
      <c r="FK33" s="74">
        <v>4.0030984798938705E-2</v>
      </c>
      <c r="FL33" s="74">
        <v>0.22466084483763607</v>
      </c>
      <c r="FM33" s="70" t="s">
        <v>401</v>
      </c>
      <c r="FN33" s="70" t="s">
        <v>401</v>
      </c>
      <c r="FO33" s="70" t="s">
        <v>401</v>
      </c>
      <c r="FP33" s="70" t="s">
        <v>392</v>
      </c>
    </row>
    <row r="34" spans="1:173" ht="12.75" customHeight="1" x14ac:dyDescent="0.25">
      <c r="A34" s="69" t="s">
        <v>214</v>
      </c>
      <c r="B34" s="70" t="s">
        <v>11</v>
      </c>
      <c r="C34" s="70" t="s">
        <v>83</v>
      </c>
      <c r="D34" s="70">
        <v>2014</v>
      </c>
      <c r="E34" s="71" t="s">
        <v>285</v>
      </c>
      <c r="F34" s="71" t="s">
        <v>393</v>
      </c>
      <c r="G34" s="71">
        <v>77.342383333333331</v>
      </c>
      <c r="H34" s="71">
        <v>135.00698333333332</v>
      </c>
      <c r="I34" s="72">
        <v>1</v>
      </c>
      <c r="J34" s="73">
        <v>49</v>
      </c>
      <c r="K34" s="73">
        <v>469.95973734400002</v>
      </c>
      <c r="L34" s="73">
        <v>621.70029199999999</v>
      </c>
      <c r="M34" s="73">
        <v>1190.0180600000001</v>
      </c>
      <c r="N34" s="71">
        <v>1.403</v>
      </c>
      <c r="O34" s="71">
        <v>0.19700000000000001</v>
      </c>
      <c r="P34" s="71">
        <v>7.1218274111675122</v>
      </c>
      <c r="Q34" s="71">
        <v>36.424700000000001</v>
      </c>
      <c r="R34" s="71">
        <v>-23.753</v>
      </c>
      <c r="S34" s="71">
        <v>-416.51116852132498</v>
      </c>
      <c r="T34" s="71" t="s">
        <v>35</v>
      </c>
      <c r="U34" s="71">
        <v>197.5</v>
      </c>
      <c r="V34" s="71">
        <v>148.30000000000001</v>
      </c>
      <c r="W34" s="71">
        <v>962</v>
      </c>
      <c r="X34" s="71">
        <v>61</v>
      </c>
      <c r="Y34" s="71">
        <v>3</v>
      </c>
      <c r="Z34" s="71">
        <v>55</v>
      </c>
      <c r="AA34" s="71">
        <v>26.4</v>
      </c>
      <c r="AB34" s="71">
        <v>0.8</v>
      </c>
      <c r="AC34" s="71">
        <v>26.3</v>
      </c>
      <c r="AD34" s="71">
        <v>0.7</v>
      </c>
      <c r="AE34" s="71">
        <v>23.2</v>
      </c>
      <c r="AF34" s="71">
        <v>3.5</v>
      </c>
      <c r="AG34" s="71">
        <v>0.21479690065642201</v>
      </c>
      <c r="AH34" s="71">
        <v>21.479690065642203</v>
      </c>
      <c r="AI34" s="71">
        <v>0.14728441112919299</v>
      </c>
      <c r="AJ34" s="71">
        <v>0.371234996298273</v>
      </c>
      <c r="AK34" s="71">
        <v>37.1234996298273</v>
      </c>
      <c r="AL34" s="71">
        <v>7.6803022235097398E-2</v>
      </c>
      <c r="AM34" s="71">
        <v>0.41396810304530401</v>
      </c>
      <c r="AN34" s="71">
        <v>41.396810304530405</v>
      </c>
      <c r="AO34" s="71">
        <v>0.102273104044032</v>
      </c>
      <c r="AP34" s="71">
        <v>0.63347233866857666</v>
      </c>
      <c r="AQ34" s="71">
        <v>0.36652766133142334</v>
      </c>
      <c r="AR34" s="71">
        <v>1.1607731907859422</v>
      </c>
      <c r="AS34" s="71">
        <v>2.0061724813889676</v>
      </c>
      <c r="AT34" s="71">
        <v>3.1669456721749096</v>
      </c>
      <c r="AU34" s="71">
        <v>58.603189695469496</v>
      </c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51"/>
      <c r="CN34" s="51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4">
        <v>0.22630561606404037</v>
      </c>
      <c r="EG34" s="74">
        <v>0.12270089956930844</v>
      </c>
      <c r="EH34" s="74">
        <v>9.3969766865985072E-2</v>
      </c>
      <c r="EI34" s="74">
        <v>8.0015307841240155E-2</v>
      </c>
      <c r="EJ34" s="74">
        <v>0.15982249389056069</v>
      </c>
      <c r="EK34" s="74">
        <v>3.5184721010953733E-2</v>
      </c>
      <c r="EL34" s="74">
        <v>0.71799880524208837</v>
      </c>
      <c r="EM34" s="74">
        <v>0.27502252274275457</v>
      </c>
      <c r="EN34" s="74">
        <v>5.6229150394300806E-2</v>
      </c>
      <c r="EO34" s="74">
        <v>0.10959235395161734</v>
      </c>
      <c r="EP34" s="74">
        <v>2.8581549806511695E-2</v>
      </c>
      <c r="EQ34" s="74">
        <v>0.19440305415242987</v>
      </c>
      <c r="ER34" s="74">
        <v>3.2480574123534334E-2</v>
      </c>
      <c r="ES34" s="74">
        <v>5.0393928359138952E-2</v>
      </c>
      <c r="ET34" s="74">
        <v>1.8934628510245837E-2</v>
      </c>
      <c r="EU34" s="74">
        <v>0.10180913099291912</v>
      </c>
      <c r="EV34" s="74">
        <v>1.7555500943970806E-2</v>
      </c>
      <c r="EW34" s="74">
        <v>3.9779026884980487E-2</v>
      </c>
      <c r="EX34" s="74">
        <v>5.7334527828951286E-2</v>
      </c>
      <c r="EY34" s="74">
        <v>0.35354671297430029</v>
      </c>
      <c r="EZ34" s="74">
        <v>0.63116755086110754</v>
      </c>
      <c r="FA34" s="74">
        <v>1.9490309418355583</v>
      </c>
      <c r="FB34" s="74">
        <v>1.5515097783516456</v>
      </c>
      <c r="FC34" s="74">
        <v>1.0750393307355361</v>
      </c>
      <c r="FD34" s="74">
        <v>1.6360180093749205E-2</v>
      </c>
      <c r="FE34" s="74">
        <v>2.9252077416689792E-2</v>
      </c>
      <c r="FF34" s="70">
        <v>0</v>
      </c>
      <c r="FG34" s="74">
        <v>2.2803304731484987E-2</v>
      </c>
      <c r="FH34" s="74">
        <v>8.9437747571556231E-2</v>
      </c>
      <c r="FI34" s="74">
        <v>8.5212473789967019E-2</v>
      </c>
      <c r="FJ34" s="74">
        <v>2.5676252769072355E-2</v>
      </c>
      <c r="FK34" s="74">
        <v>6.0126594631339104E-2</v>
      </c>
      <c r="FL34" s="74">
        <v>0.32886863100385871</v>
      </c>
      <c r="FM34" s="70" t="s">
        <v>401</v>
      </c>
      <c r="FN34" s="70" t="s">
        <v>401</v>
      </c>
      <c r="FO34" s="70" t="s">
        <v>401</v>
      </c>
      <c r="FP34" s="70" t="s">
        <v>401</v>
      </c>
    </row>
    <row r="35" spans="1:173" ht="12.75" customHeight="1" x14ac:dyDescent="0.25">
      <c r="A35" s="69" t="s">
        <v>215</v>
      </c>
      <c r="B35" s="70" t="s">
        <v>11</v>
      </c>
      <c r="C35" s="70" t="s">
        <v>83</v>
      </c>
      <c r="D35" s="70">
        <v>2014</v>
      </c>
      <c r="E35" s="71" t="s">
        <v>285</v>
      </c>
      <c r="F35" s="71" t="s">
        <v>393</v>
      </c>
      <c r="G35" s="71">
        <v>77.752616666666668</v>
      </c>
      <c r="H35" s="71">
        <v>136.5445</v>
      </c>
      <c r="I35" s="72">
        <v>1</v>
      </c>
      <c r="J35" s="73">
        <v>57</v>
      </c>
      <c r="K35" s="73">
        <v>527.94092760499996</v>
      </c>
      <c r="L35" s="73">
        <v>677.34888100000001</v>
      </c>
      <c r="M35" s="73">
        <v>1185.9049540000001</v>
      </c>
      <c r="N35" s="71">
        <v>1.0569999999999999</v>
      </c>
      <c r="O35" s="71">
        <v>0.153</v>
      </c>
      <c r="P35" s="71">
        <v>6.9084967320261432</v>
      </c>
      <c r="Q35" s="71">
        <v>28.993300000000001</v>
      </c>
      <c r="R35" s="71">
        <v>-23.393999999999998</v>
      </c>
      <c r="S35" s="71">
        <v>-422.3691599949517</v>
      </c>
      <c r="T35" s="71" t="s">
        <v>35</v>
      </c>
      <c r="U35" s="71">
        <v>197.5</v>
      </c>
      <c r="V35" s="71">
        <v>148.30000000000001</v>
      </c>
      <c r="W35" s="71">
        <v>962</v>
      </c>
      <c r="X35" s="71">
        <v>61</v>
      </c>
      <c r="Y35" s="71">
        <v>3</v>
      </c>
      <c r="Z35" s="71">
        <v>55</v>
      </c>
      <c r="AA35" s="71">
        <v>26.4</v>
      </c>
      <c r="AB35" s="71">
        <v>0.8</v>
      </c>
      <c r="AC35" s="71">
        <v>26.3</v>
      </c>
      <c r="AD35" s="71">
        <v>0.7</v>
      </c>
      <c r="AE35" s="71">
        <v>23.2</v>
      </c>
      <c r="AF35" s="71">
        <v>3.5</v>
      </c>
      <c r="AG35" s="71">
        <v>0.184200930838991</v>
      </c>
      <c r="AH35" s="71">
        <v>18.420093083899101</v>
      </c>
      <c r="AI35" s="71">
        <v>0.131112986485204</v>
      </c>
      <c r="AJ35" s="71">
        <v>0.38454921872395897</v>
      </c>
      <c r="AK35" s="71">
        <v>38.4549218723959</v>
      </c>
      <c r="AL35" s="71">
        <v>6.9585759563978E-2</v>
      </c>
      <c r="AM35" s="71">
        <v>0.43124985043705499</v>
      </c>
      <c r="AN35" s="71">
        <v>43.1249850437055</v>
      </c>
      <c r="AO35" s="71">
        <v>9.3475441942198506E-2</v>
      </c>
      <c r="AP35" s="71">
        <v>0.67613031665918988</v>
      </c>
      <c r="AQ35" s="71">
        <v>0.32386968334081012</v>
      </c>
      <c r="AR35" s="71">
        <v>0.70981332162579569</v>
      </c>
      <c r="AS35" s="71">
        <v>1.4818500483564288</v>
      </c>
      <c r="AT35" s="71">
        <v>2.1916633699822246</v>
      </c>
      <c r="AU35" s="71">
        <v>56.875014956294997</v>
      </c>
      <c r="AV35" s="70"/>
      <c r="AW35" s="70"/>
      <c r="AX35" s="74">
        <v>1.8414176395740093E-3</v>
      </c>
      <c r="AY35" s="74">
        <v>6.7997300951174334E-3</v>
      </c>
      <c r="AZ35" s="74">
        <v>3.7116989043028486E-3</v>
      </c>
      <c r="BA35" s="74">
        <v>7.3284017813002936E-3</v>
      </c>
      <c r="BB35" s="74">
        <v>2.3999701337363822E-3</v>
      </c>
      <c r="BC35" s="74">
        <v>4.2113631628532744E-3</v>
      </c>
      <c r="BD35" s="74">
        <v>4.951269329499801E-3</v>
      </c>
      <c r="BE35" s="74">
        <v>4.6161726175970317E-3</v>
      </c>
      <c r="BF35" s="74">
        <v>9.9215611410194554E-3</v>
      </c>
      <c r="BG35" s="74">
        <v>5.8680072940744225E-3</v>
      </c>
      <c r="BH35" s="74">
        <v>1.385289854142116E-2</v>
      </c>
      <c r="BI35" s="74">
        <v>6.0302936347337507E-3</v>
      </c>
      <c r="BJ35" s="74">
        <v>1.8879775661172125E-2</v>
      </c>
      <c r="BK35" s="74">
        <v>3.915325165667739E-3</v>
      </c>
      <c r="BL35" s="74">
        <v>2.4056814171004703E-2</v>
      </c>
      <c r="BM35" s="74">
        <v>4.4889108383870729E-3</v>
      </c>
      <c r="BN35" s="74">
        <v>2.6040007591903943E-2</v>
      </c>
      <c r="BO35" s="74">
        <v>4.07027155948939E-3</v>
      </c>
      <c r="BP35" s="74">
        <v>1.0320481491106573E-2</v>
      </c>
      <c r="BQ35" s="74">
        <v>3.4578058827421021E-3</v>
      </c>
      <c r="BR35" s="74">
        <v>3.8448075598531244E-3</v>
      </c>
      <c r="BS35" s="74">
        <v>2.5331645154328557E-2</v>
      </c>
      <c r="BT35" s="74">
        <v>1.6667119494071719E-2</v>
      </c>
      <c r="BU35" s="74">
        <v>0.10037476242347416</v>
      </c>
      <c r="BV35" s="74">
        <v>2.6556499240734017E-2</v>
      </c>
      <c r="BW35" s="74">
        <v>5.241528825727354E-2</v>
      </c>
      <c r="BX35" s="74">
        <v>0.14358549951034252</v>
      </c>
      <c r="BY35" s="74">
        <v>1.7216267604391957E-2</v>
      </c>
      <c r="BZ35" s="74">
        <v>8.1626049237909837E-2</v>
      </c>
      <c r="CA35" s="74">
        <v>9.0105262296570204E-3</v>
      </c>
      <c r="CB35" s="74">
        <v>1.3745522751585122E-2</v>
      </c>
      <c r="CC35" s="74">
        <v>8.4703933154832364E-3</v>
      </c>
      <c r="CD35" s="74">
        <v>2.0119531804642266E-2</v>
      </c>
      <c r="CE35" s="74">
        <v>1.1506549164673216E-2</v>
      </c>
      <c r="CF35" s="74">
        <v>2.5414472396933046E-2</v>
      </c>
      <c r="CG35" s="74">
        <v>9.3074865307327375E-3</v>
      </c>
      <c r="CH35" s="74">
        <v>2.1612961751029409E-2</v>
      </c>
      <c r="CI35" s="74">
        <v>7.9549546111478166E-3</v>
      </c>
      <c r="CJ35" s="74">
        <v>2.0468051596458564E-2</v>
      </c>
      <c r="CK35" s="74">
        <v>1.1383240088495353E-2</v>
      </c>
      <c r="CL35" s="74">
        <v>1.7738193053871705E-2</v>
      </c>
      <c r="CM35" s="51">
        <v>0</v>
      </c>
      <c r="CN35" s="51">
        <v>0</v>
      </c>
      <c r="CO35" s="74">
        <v>1.0417004987010049E-2</v>
      </c>
      <c r="CP35" s="74">
        <v>4.9283747731806186E-3</v>
      </c>
      <c r="CQ35" s="74">
        <v>1.3152762305961454E-2</v>
      </c>
      <c r="CR35" s="74" t="s">
        <v>431</v>
      </c>
      <c r="CS35" s="74">
        <v>4.8699715179645615E-2</v>
      </c>
      <c r="CT35" s="74">
        <v>2.7310888470212001E-3</v>
      </c>
      <c r="CU35" s="74">
        <v>1.1157620313732639E-2</v>
      </c>
      <c r="CV35" s="74">
        <v>6.8104014681506708E-3</v>
      </c>
      <c r="CW35" s="74">
        <v>2.7836982573325869E-2</v>
      </c>
      <c r="CX35" s="74">
        <v>8.4318893982883256E-3</v>
      </c>
      <c r="CY35" s="74">
        <v>2.2530626154217963E-2</v>
      </c>
      <c r="CZ35" s="74">
        <v>9.1271701255045117E-3</v>
      </c>
      <c r="DA35" s="74">
        <v>2.9985392013102158E-2</v>
      </c>
      <c r="DB35" s="74">
        <v>6.7379683987003709E-3</v>
      </c>
      <c r="DC35" s="74">
        <v>2.469818484604859E-2</v>
      </c>
      <c r="DD35" s="74">
        <v>5.0691311550918996E-3</v>
      </c>
      <c r="DE35" s="74">
        <v>1.2869274423971492E-2</v>
      </c>
      <c r="DF35" s="74">
        <v>5.2520022057883867E-3</v>
      </c>
      <c r="DG35" s="74">
        <v>6.963129435171341E-3</v>
      </c>
      <c r="DH35" s="74">
        <v>2.3170293204624859E-3</v>
      </c>
      <c r="DI35" s="74">
        <v>0.11165477865488646</v>
      </c>
      <c r="DJ35" s="74">
        <v>0.11387936002866864</v>
      </c>
      <c r="DK35" s="74">
        <v>0.12323287875759673</v>
      </c>
      <c r="DL35" s="74">
        <v>1.0199237453209069</v>
      </c>
      <c r="DM35" s="74">
        <v>1.1036955179365586</v>
      </c>
      <c r="DN35" s="74">
        <v>4.0315899407495124</v>
      </c>
      <c r="DO35" s="74">
        <v>2.5491046417094729</v>
      </c>
      <c r="DP35" s="74">
        <v>3.1040467478828999</v>
      </c>
      <c r="DQ35" s="74">
        <v>4.4976639647015208E-3</v>
      </c>
      <c r="DR35" s="74">
        <v>4.5612300376236857E-3</v>
      </c>
      <c r="DS35" s="74">
        <v>6.6228740010459627E-3</v>
      </c>
      <c r="DT35" s="74">
        <v>1.4286087862944E-2</v>
      </c>
      <c r="DU35" s="74">
        <v>7.4707074022471523E-3</v>
      </c>
      <c r="DV35" s="74">
        <v>2.5406625828691486E-2</v>
      </c>
      <c r="DW35" s="74">
        <v>1.2031937439870839E-2</v>
      </c>
      <c r="DX35" s="74">
        <v>1.0141331307587766</v>
      </c>
      <c r="DY35" s="74">
        <v>1.1280159340291374</v>
      </c>
      <c r="DZ35" s="74">
        <v>0.52293584317264785</v>
      </c>
      <c r="EA35" s="74">
        <v>0.35729690698386257</v>
      </c>
      <c r="EB35" s="74">
        <v>4.0281876144355112E-2</v>
      </c>
      <c r="EC35" s="74">
        <v>5.9315634143314117E-2</v>
      </c>
      <c r="ED35" s="74">
        <v>0.12794873658834471</v>
      </c>
      <c r="EE35" s="74">
        <v>0.22754624687601394</v>
      </c>
      <c r="EF35" s="74">
        <v>0.15151556106613237</v>
      </c>
      <c r="EG35" s="74">
        <v>7.6734841008696E-2</v>
      </c>
      <c r="EH35" s="74">
        <v>7.784427849748185E-2</v>
      </c>
      <c r="EI35" s="74">
        <v>8.9606642953358379E-2</v>
      </c>
      <c r="EJ35" s="74">
        <v>0.10190994363703444</v>
      </c>
      <c r="EK35" s="74">
        <v>1.0210712230334412E-2</v>
      </c>
      <c r="EL35" s="74">
        <v>0.50782197939303741</v>
      </c>
      <c r="EM35" s="74">
        <v>0.20172729882072721</v>
      </c>
      <c r="EN35" s="74">
        <v>5.878434908059451E-2</v>
      </c>
      <c r="EO35" s="74">
        <v>6.7355048657415123E-2</v>
      </c>
      <c r="EP35" s="74">
        <v>2.1558898317948372E-2</v>
      </c>
      <c r="EQ35" s="74">
        <v>0.14769829605595799</v>
      </c>
      <c r="ER35" s="74">
        <v>2.9370419155302363E-2</v>
      </c>
      <c r="ES35" s="74">
        <v>1.8605424743039937E-2</v>
      </c>
      <c r="ET35" s="74">
        <v>1.1131544606131218E-2</v>
      </c>
      <c r="EU35" s="74">
        <v>5.9107388504473515E-2</v>
      </c>
      <c r="EV35" s="74">
        <v>7.8942552670163736E-3</v>
      </c>
      <c r="EW35" s="74">
        <v>9.6240379103169349E-3</v>
      </c>
      <c r="EX35" s="74">
        <v>1.7518293177333309E-2</v>
      </c>
      <c r="EY35" s="74">
        <v>0.2243239777377648</v>
      </c>
      <c r="EZ35" s="74">
        <v>0.51953775404168312</v>
      </c>
      <c r="FA35" s="74">
        <v>1.1457990045117286</v>
      </c>
      <c r="FB35" s="74">
        <v>0.63347494786028691</v>
      </c>
      <c r="FC35" s="74">
        <v>3.332313791546853</v>
      </c>
      <c r="FD35" s="74">
        <v>3.5671672157012086E-3</v>
      </c>
      <c r="FE35" s="70">
        <v>0</v>
      </c>
      <c r="FF35" s="70">
        <v>0</v>
      </c>
      <c r="FG35" s="74">
        <v>5.5799693383771221E-3</v>
      </c>
      <c r="FH35" s="74">
        <v>2.2262156419959413E-2</v>
      </c>
      <c r="FI35" s="74">
        <v>1.6668732626936526E-2</v>
      </c>
      <c r="FJ35" s="74">
        <v>4.4463230712373228E-3</v>
      </c>
      <c r="FK35" s="74">
        <v>1.4793434637034949E-2</v>
      </c>
      <c r="FL35" s="74">
        <v>6.7317783309246537E-2</v>
      </c>
      <c r="FM35" s="70" t="s">
        <v>401</v>
      </c>
      <c r="FN35" s="70" t="s">
        <v>401</v>
      </c>
      <c r="FO35" s="70" t="s">
        <v>396</v>
      </c>
      <c r="FP35" s="70" t="s">
        <v>392</v>
      </c>
      <c r="FQ35" s="70" t="s">
        <v>392</v>
      </c>
    </row>
    <row r="36" spans="1:173" ht="12.75" customHeight="1" x14ac:dyDescent="0.25">
      <c r="A36" s="69" t="s">
        <v>216</v>
      </c>
      <c r="B36" s="70" t="s">
        <v>11</v>
      </c>
      <c r="C36" s="70" t="s">
        <v>83</v>
      </c>
      <c r="D36" s="70">
        <v>2014</v>
      </c>
      <c r="E36" s="71" t="s">
        <v>285</v>
      </c>
      <c r="F36" s="71" t="s">
        <v>393</v>
      </c>
      <c r="G36" s="71">
        <v>78.181543333333337</v>
      </c>
      <c r="H36" s="71">
        <v>138.35516000000001</v>
      </c>
      <c r="I36" s="72">
        <v>1</v>
      </c>
      <c r="J36" s="73">
        <v>69</v>
      </c>
      <c r="K36" s="73">
        <v>590.73194727999999</v>
      </c>
      <c r="L36" s="73">
        <v>737.86957800000005</v>
      </c>
      <c r="M36" s="73">
        <v>1183.8948170000001</v>
      </c>
      <c r="N36" s="71">
        <v>1.079</v>
      </c>
      <c r="O36" s="71">
        <v>0.155</v>
      </c>
      <c r="P36" s="71">
        <v>6.9612903225806448</v>
      </c>
      <c r="Q36" s="71">
        <v>27.7011</v>
      </c>
      <c r="R36" s="71">
        <v>-23.276</v>
      </c>
      <c r="S36" s="71">
        <v>-437.91870723002756</v>
      </c>
      <c r="T36" s="71" t="s">
        <v>35</v>
      </c>
      <c r="U36" s="71">
        <v>197.5</v>
      </c>
      <c r="V36" s="71">
        <v>148.30000000000001</v>
      </c>
      <c r="W36" s="71">
        <v>962</v>
      </c>
      <c r="X36" s="71">
        <v>61</v>
      </c>
      <c r="Y36" s="71">
        <v>3</v>
      </c>
      <c r="Z36" s="71">
        <v>55</v>
      </c>
      <c r="AA36" s="71">
        <v>26.4</v>
      </c>
      <c r="AB36" s="71">
        <v>0.8</v>
      </c>
      <c r="AC36" s="71">
        <v>26.3</v>
      </c>
      <c r="AD36" s="71">
        <v>0.7</v>
      </c>
      <c r="AE36" s="71">
        <v>23.2</v>
      </c>
      <c r="AF36" s="71">
        <v>3.5</v>
      </c>
      <c r="AG36" s="71">
        <v>0.167805441792275</v>
      </c>
      <c r="AH36" s="71">
        <v>16.780544179227501</v>
      </c>
      <c r="AI36" s="71">
        <v>0.122743774106777</v>
      </c>
      <c r="AJ36" s="71">
        <v>0.40400915790925801</v>
      </c>
      <c r="AK36" s="71">
        <v>40.400915790925801</v>
      </c>
      <c r="AL36" s="71">
        <v>6.7162528677745206E-2</v>
      </c>
      <c r="AM36" s="71">
        <v>0.42818540029846602</v>
      </c>
      <c r="AN36" s="71">
        <v>42.818540029846602</v>
      </c>
      <c r="AO36" s="71">
        <v>8.7492125424663794E-2</v>
      </c>
      <c r="AP36" s="71">
        <v>0.70653872447491983</v>
      </c>
      <c r="AQ36" s="71">
        <v>0.29346127552508017</v>
      </c>
      <c r="AR36" s="71">
        <v>0.70526432292464913</v>
      </c>
      <c r="AS36" s="71">
        <v>1.6979976463513451</v>
      </c>
      <c r="AT36" s="71">
        <v>2.4032619692759938</v>
      </c>
      <c r="AU36" s="71">
        <v>57.181459970153306</v>
      </c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4">
        <v>0.16203010043069802</v>
      </c>
      <c r="EG36" s="74">
        <v>9.4661706851167857E-2</v>
      </c>
      <c r="EH36" s="74">
        <v>7.4283567502621439E-2</v>
      </c>
      <c r="EI36" s="74">
        <v>8.5719178018961492E-2</v>
      </c>
      <c r="EJ36" s="74">
        <v>0.10825561784326269</v>
      </c>
      <c r="EK36" s="74">
        <v>1.2769621507378384E-2</v>
      </c>
      <c r="EL36" s="74">
        <v>0.53771979215408983</v>
      </c>
      <c r="EM36" s="74">
        <v>0.20674441736960256</v>
      </c>
      <c r="EN36" s="74">
        <v>8.6880004493950294E-2</v>
      </c>
      <c r="EO36" s="74">
        <v>0.11820282169386791</v>
      </c>
      <c r="EP36" s="74">
        <v>2.4960017368587776E-2</v>
      </c>
      <c r="EQ36" s="74">
        <v>0.23004284355640595</v>
      </c>
      <c r="ER36" s="74">
        <v>4.1673213531860952E-2</v>
      </c>
      <c r="ES36" s="74">
        <v>3.9394151092386601E-2</v>
      </c>
      <c r="ET36" s="74">
        <v>1.3217442400553794E-2</v>
      </c>
      <c r="EU36" s="74">
        <v>9.4284807024801354E-2</v>
      </c>
      <c r="EV36" s="74">
        <v>9.7327845505975012E-3</v>
      </c>
      <c r="EW36" s="74">
        <v>1.3224671429730673E-2</v>
      </c>
      <c r="EX36" s="74">
        <v>2.2957455980328174E-2</v>
      </c>
      <c r="EY36" s="74">
        <v>0.34728510656153555</v>
      </c>
      <c r="EZ36" s="74">
        <v>0.41149598652025454</v>
      </c>
      <c r="FA36" s="74">
        <v>1.3605296452545501</v>
      </c>
      <c r="FB36" s="74">
        <v>0.94531109443403227</v>
      </c>
      <c r="FC36" s="74">
        <v>4.5895747320015285</v>
      </c>
      <c r="FD36" s="74">
        <v>3.4114501714634184E-3</v>
      </c>
      <c r="FE36" s="70">
        <v>0</v>
      </c>
      <c r="FF36" s="70">
        <v>0</v>
      </c>
      <c r="FG36" s="74">
        <v>6.6166879352549017E-3</v>
      </c>
      <c r="FH36" s="74">
        <v>2.9184696842643316E-2</v>
      </c>
      <c r="FI36" s="74">
        <v>1.9663851839540034E-2</v>
      </c>
      <c r="FJ36" s="74">
        <v>4.0685088760102966E-3</v>
      </c>
      <c r="FK36" s="74">
        <v>1.2723058332574063E-2</v>
      </c>
      <c r="FL36" s="74">
        <v>7.5668253997486015E-2</v>
      </c>
      <c r="FM36" s="70" t="s">
        <v>397</v>
      </c>
      <c r="FN36" s="70" t="s">
        <v>397</v>
      </c>
      <c r="FO36" s="70" t="s">
        <v>396</v>
      </c>
      <c r="FP36" s="70" t="s">
        <v>392</v>
      </c>
    </row>
    <row r="37" spans="1:173" ht="12.75" customHeight="1" x14ac:dyDescent="0.25">
      <c r="A37" s="69" t="s">
        <v>217</v>
      </c>
      <c r="B37" s="70" t="s">
        <v>88</v>
      </c>
      <c r="C37" s="70" t="s">
        <v>85</v>
      </c>
      <c r="D37" s="70">
        <v>2008</v>
      </c>
      <c r="E37" s="71" t="s">
        <v>285</v>
      </c>
      <c r="F37" s="71" t="s">
        <v>20</v>
      </c>
      <c r="G37" s="71">
        <v>72.290733333333336</v>
      </c>
      <c r="H37" s="71">
        <v>132.92123333333333</v>
      </c>
      <c r="I37" s="72">
        <v>1</v>
      </c>
      <c r="J37" s="73">
        <v>21</v>
      </c>
      <c r="K37" s="73">
        <v>36.251660337200001</v>
      </c>
      <c r="L37" s="73">
        <v>135.19438600000001</v>
      </c>
      <c r="M37" s="73">
        <v>1075.1819379999999</v>
      </c>
      <c r="N37" s="71">
        <v>1.51</v>
      </c>
      <c r="O37" s="71">
        <v>0.15190000000000001</v>
      </c>
      <c r="P37" s="71">
        <v>9.9407504937458846</v>
      </c>
      <c r="Q37" s="71">
        <v>22</v>
      </c>
      <c r="R37" s="71">
        <v>-25.6</v>
      </c>
      <c r="S37" s="71">
        <v>-506.44738098961517</v>
      </c>
      <c r="T37" s="71" t="s">
        <v>103</v>
      </c>
      <c r="U37" s="71">
        <v>197.5</v>
      </c>
      <c r="V37" s="71">
        <v>148.30000000000001</v>
      </c>
      <c r="W37" s="71">
        <v>962</v>
      </c>
      <c r="X37" s="71">
        <v>61</v>
      </c>
      <c r="Y37" s="71">
        <v>3</v>
      </c>
      <c r="Z37" s="71">
        <v>55</v>
      </c>
      <c r="AA37" s="71">
        <v>26.4</v>
      </c>
      <c r="AB37" s="71">
        <v>0.8</v>
      </c>
      <c r="AC37" s="71">
        <v>26.3</v>
      </c>
      <c r="AD37" s="71">
        <v>0.7</v>
      </c>
      <c r="AE37" s="71">
        <v>23.2</v>
      </c>
      <c r="AF37" s="71">
        <v>3.5</v>
      </c>
      <c r="AG37" s="71">
        <v>0.353419850551702</v>
      </c>
      <c r="AH37" s="71">
        <v>35.341985055170198</v>
      </c>
      <c r="AI37" s="71">
        <v>0.18743148520014399</v>
      </c>
      <c r="AJ37" s="71">
        <v>0.435152825614879</v>
      </c>
      <c r="AK37" s="71">
        <v>43.515282561487901</v>
      </c>
      <c r="AL37" s="71">
        <v>0.100985680045658</v>
      </c>
      <c r="AM37" s="71">
        <v>0.211427323833418</v>
      </c>
      <c r="AN37" s="71">
        <v>21.142732383341801</v>
      </c>
      <c r="AO37" s="71">
        <v>0.125437194967398</v>
      </c>
      <c r="AP37" s="71">
        <v>0.55182336234403806</v>
      </c>
      <c r="AQ37" s="71">
        <v>0.44817663765596194</v>
      </c>
      <c r="AR37" s="71">
        <v>0.59286281400829866</v>
      </c>
      <c r="AS37" s="71">
        <v>2.1136450366711408</v>
      </c>
      <c r="AT37" s="71">
        <v>2.7065078506794396</v>
      </c>
      <c r="AU37" s="71">
        <v>78.857267616658106</v>
      </c>
      <c r="AV37" s="70"/>
      <c r="AW37" s="70"/>
      <c r="AX37" s="74">
        <v>2.4409090909090911E-4</v>
      </c>
      <c r="AY37" s="74">
        <v>1.2272727272727272E-3</v>
      </c>
      <c r="AZ37" s="74">
        <v>1.1454545454545454E-3</v>
      </c>
      <c r="BA37" s="74">
        <v>6.0909090909090913E-3</v>
      </c>
      <c r="BB37" s="74">
        <v>8.5000000000000006E-3</v>
      </c>
      <c r="BC37" s="74">
        <v>1.0681818181818181E-2</v>
      </c>
      <c r="BD37" s="74">
        <v>2.0227272727272729E-2</v>
      </c>
      <c r="BE37" s="74">
        <v>1.9454545454545457E-2</v>
      </c>
      <c r="BF37" s="74">
        <v>4.590909090909092E-2</v>
      </c>
      <c r="BG37" s="74">
        <v>1.9454545454545457E-2</v>
      </c>
      <c r="BH37" s="74">
        <v>5.3636363636363635E-2</v>
      </c>
      <c r="BI37" s="74">
        <v>1.8863636363636364E-2</v>
      </c>
      <c r="BJ37" s="74">
        <v>9.0909090909090912E-2</v>
      </c>
      <c r="BK37" s="74">
        <v>1.4681818181818183E-2</v>
      </c>
      <c r="BL37" s="74">
        <v>8.8181818181818181E-2</v>
      </c>
      <c r="BM37" s="74">
        <v>8.0454545454545466E-3</v>
      </c>
      <c r="BN37" s="74">
        <v>8.8636363636363638E-2</v>
      </c>
      <c r="BO37" s="74">
        <v>3.6000000000000008E-3</v>
      </c>
      <c r="BP37" s="74">
        <v>2.7136363636363636E-2</v>
      </c>
      <c r="BQ37" s="74">
        <v>1.6227272727272729E-3</v>
      </c>
      <c r="BR37" s="74">
        <v>2.9636363636363632E-3</v>
      </c>
      <c r="BS37" s="70"/>
      <c r="BT37" s="70"/>
      <c r="BU37" s="74">
        <v>9.8636363636363633E-2</v>
      </c>
      <c r="BV37" s="74">
        <v>2.4318181818181819E-2</v>
      </c>
      <c r="BW37" s="74">
        <v>0.16136363636363638</v>
      </c>
      <c r="BX37" s="70"/>
      <c r="BY37" s="74">
        <v>1.6818181818181819E-2</v>
      </c>
      <c r="BZ37" s="74">
        <v>0.12545454545454546</v>
      </c>
      <c r="CA37" s="74">
        <v>1.1772727272727273E-2</v>
      </c>
      <c r="CB37" s="74">
        <v>4.9090909090909095E-2</v>
      </c>
      <c r="CC37" s="74">
        <v>2.6454545454545456E-2</v>
      </c>
      <c r="CD37" s="74">
        <v>0.11409090909090908</v>
      </c>
      <c r="CE37" s="74">
        <v>8.1818181818181818E-2</v>
      </c>
      <c r="CF37" s="74">
        <v>0.17818181818181819</v>
      </c>
      <c r="CG37" s="74">
        <v>6.6818181818181818E-2</v>
      </c>
      <c r="CH37" s="74">
        <v>0.17318181818181821</v>
      </c>
      <c r="CI37" s="74">
        <v>4.2136363636363645E-2</v>
      </c>
      <c r="CJ37" s="74">
        <v>0.16045454545454543</v>
      </c>
      <c r="CK37" s="74">
        <v>1.8090909090909092E-2</v>
      </c>
      <c r="CL37" s="74">
        <v>7.8181818181818186E-2</v>
      </c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4">
        <v>0.39369090909090898</v>
      </c>
      <c r="DJ37" s="74">
        <v>0.71704545454545443</v>
      </c>
      <c r="DK37" s="70"/>
      <c r="DL37" s="74">
        <v>1.8213411536507647</v>
      </c>
      <c r="DM37" s="70"/>
      <c r="DN37" s="74">
        <v>6.417677843668244</v>
      </c>
      <c r="DO37" s="74">
        <v>3.734408365630371</v>
      </c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4">
        <v>0.775590909090909</v>
      </c>
      <c r="EG37" s="74">
        <v>1.3109545454545453</v>
      </c>
      <c r="EH37" s="74">
        <v>0.48045454545454547</v>
      </c>
      <c r="EI37" s="74">
        <v>0.7344090909090909</v>
      </c>
      <c r="EJ37" s="74">
        <v>1.262909090909091</v>
      </c>
      <c r="EK37" s="74">
        <v>0.26768181818181819</v>
      </c>
      <c r="EL37" s="74">
        <v>4.8320000000000007</v>
      </c>
      <c r="EM37" s="74">
        <v>2.2650000000000001</v>
      </c>
      <c r="EN37" s="74">
        <v>2.0522272727272726</v>
      </c>
      <c r="EO37" s="74">
        <v>1.8669090909090911</v>
      </c>
      <c r="EP37" s="74">
        <v>0.82363636363636372</v>
      </c>
      <c r="EQ37" s="74">
        <v>4.7427727272727278</v>
      </c>
      <c r="ER37" s="74">
        <v>0.94718181818181801</v>
      </c>
      <c r="ES37" s="74">
        <v>0.65204545454545459</v>
      </c>
      <c r="ET37" s="74">
        <v>0.43240909090909091</v>
      </c>
      <c r="EU37" s="74">
        <v>2.0316363636363639</v>
      </c>
      <c r="EV37" s="74">
        <v>0.41868181818181821</v>
      </c>
      <c r="EW37" s="74">
        <v>0.51477272727272727</v>
      </c>
      <c r="EX37" s="74">
        <v>0.93345454545454531</v>
      </c>
      <c r="EY37" s="74">
        <v>7.707863636363637</v>
      </c>
      <c r="EZ37" s="74">
        <v>0.27641099855282192</v>
      </c>
      <c r="FA37" s="74">
        <v>0.90969899665551834</v>
      </c>
      <c r="FB37" s="74">
        <v>0.68840579710144933</v>
      </c>
      <c r="FC37" s="74">
        <v>11.850218672126704</v>
      </c>
      <c r="FD37" s="74">
        <v>4.6872107104080074E-2</v>
      </c>
      <c r="FE37" s="74">
        <v>1.3761169906197867E-2</v>
      </c>
      <c r="FF37" s="74">
        <v>1.8027733501569257E-3</v>
      </c>
      <c r="FG37" s="74">
        <v>4.9456082239304984E-2</v>
      </c>
      <c r="FH37" s="74">
        <v>0.24265329293112217</v>
      </c>
      <c r="FI37" s="74">
        <v>0.18820953775638305</v>
      </c>
      <c r="FJ37" s="74">
        <v>2.541910423721265E-2</v>
      </c>
      <c r="FK37" s="74">
        <v>8.2266557212161029E-2</v>
      </c>
      <c r="FL37" s="74">
        <v>0.65044062473661868</v>
      </c>
      <c r="FM37" s="70" t="s">
        <v>398</v>
      </c>
      <c r="FN37" s="70" t="s">
        <v>398</v>
      </c>
      <c r="FO37" s="70" t="s">
        <v>403</v>
      </c>
      <c r="FP37" s="70" t="s">
        <v>427</v>
      </c>
      <c r="FQ37" s="70" t="s">
        <v>398</v>
      </c>
    </row>
    <row r="38" spans="1:173" s="63" customFormat="1" ht="12.75" customHeight="1" x14ac:dyDescent="0.25">
      <c r="A38" s="62" t="s">
        <v>218</v>
      </c>
      <c r="B38" s="63" t="s">
        <v>88</v>
      </c>
      <c r="C38" s="63" t="s">
        <v>85</v>
      </c>
      <c r="D38" s="63">
        <v>2008</v>
      </c>
      <c r="E38" s="64" t="s">
        <v>285</v>
      </c>
      <c r="F38" s="64" t="s">
        <v>20</v>
      </c>
      <c r="G38" s="64">
        <v>72.166666666666657</v>
      </c>
      <c r="H38" s="64">
        <v>133</v>
      </c>
      <c r="I38" s="65">
        <v>1</v>
      </c>
      <c r="J38" s="66">
        <v>16</v>
      </c>
      <c r="K38" s="66">
        <v>22.082909111300001</v>
      </c>
      <c r="L38" s="66">
        <v>135.58948899999999</v>
      </c>
      <c r="M38" s="66">
        <v>1072.0167839999999</v>
      </c>
      <c r="N38" s="64">
        <v>0.8</v>
      </c>
      <c r="O38" s="64">
        <v>0.1</v>
      </c>
      <c r="P38" s="64">
        <v>8</v>
      </c>
      <c r="Q38" s="64"/>
      <c r="R38" s="64">
        <v>-25.7</v>
      </c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DL38" s="67">
        <v>6.5092193776315153</v>
      </c>
      <c r="DN38" s="67">
        <v>6.4065094497696258</v>
      </c>
      <c r="DO38" s="67">
        <v>3.9621703151114902</v>
      </c>
      <c r="DP38" s="67"/>
      <c r="EZ38" s="67"/>
      <c r="FA38" s="67"/>
      <c r="FB38" s="67"/>
      <c r="FC38" s="67"/>
      <c r="FM38" s="63" t="s">
        <v>398</v>
      </c>
      <c r="FN38" s="63" t="s">
        <v>398</v>
      </c>
      <c r="FQ38" s="63" t="s">
        <v>398</v>
      </c>
    </row>
    <row r="39" spans="1:173" ht="12.75" customHeight="1" x14ac:dyDescent="0.25">
      <c r="A39" s="69" t="s">
        <v>219</v>
      </c>
      <c r="B39" s="70" t="s">
        <v>88</v>
      </c>
      <c r="C39" s="70" t="s">
        <v>85</v>
      </c>
      <c r="D39" s="70">
        <v>2008</v>
      </c>
      <c r="E39" s="71" t="s">
        <v>285</v>
      </c>
      <c r="F39" s="71" t="s">
        <v>20</v>
      </c>
      <c r="G39" s="71">
        <v>71.875066666666669</v>
      </c>
      <c r="H39" s="71">
        <v>132.11465000000001</v>
      </c>
      <c r="I39" s="72">
        <v>1</v>
      </c>
      <c r="J39" s="73">
        <v>15</v>
      </c>
      <c r="K39" s="73">
        <v>13.3021723822</v>
      </c>
      <c r="L39" s="73">
        <v>105.237492</v>
      </c>
      <c r="M39" s="73">
        <v>1102.613139</v>
      </c>
      <c r="N39" s="71">
        <v>0.32</v>
      </c>
      <c r="O39" s="71">
        <v>0.1</v>
      </c>
      <c r="P39" s="71">
        <v>3.1999999999999997</v>
      </c>
      <c r="Q39" s="71">
        <v>3.3386999999999998</v>
      </c>
      <c r="R39" s="71">
        <v>-25.2</v>
      </c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>
        <v>1.4786290980319976</v>
      </c>
      <c r="AS39" s="71">
        <v>2.956319019809035</v>
      </c>
      <c r="AT39" s="71">
        <v>4.4349481178410324</v>
      </c>
      <c r="AU39" s="71"/>
      <c r="AV39" s="70"/>
      <c r="AW39" s="70"/>
      <c r="AX39" s="74">
        <v>1.8594063557672148E-3</v>
      </c>
      <c r="AY39" s="74">
        <v>1.1285829813999464E-2</v>
      </c>
      <c r="AZ39" s="74">
        <v>5.3433971306197032E-3</v>
      </c>
      <c r="BA39" s="74">
        <v>1.8857639200886574E-2</v>
      </c>
      <c r="BB39" s="74">
        <v>1.2004672477311528E-2</v>
      </c>
      <c r="BC39" s="74">
        <v>2.206846976368048E-2</v>
      </c>
      <c r="BD39" s="74">
        <v>2.319465660286938E-2</v>
      </c>
      <c r="BE39" s="74">
        <v>3.9536346482163719E-2</v>
      </c>
      <c r="BF39" s="74">
        <v>6.3018540150357932E-2</v>
      </c>
      <c r="BG39" s="74">
        <v>4.9839757989636697E-2</v>
      </c>
      <c r="BH39" s="74">
        <v>8.9136490250696379E-2</v>
      </c>
      <c r="BI39" s="74">
        <v>5.0798214874052776E-2</v>
      </c>
      <c r="BJ39" s="74">
        <v>0.11501482612993082</v>
      </c>
      <c r="BK39" s="74">
        <v>3.522329050229131E-2</v>
      </c>
      <c r="BL39" s="74">
        <v>9.5366459999400979E-2</v>
      </c>
      <c r="BM39" s="74">
        <v>1.8905562045107377E-2</v>
      </c>
      <c r="BN39" s="70"/>
      <c r="BO39" s="70"/>
      <c r="BP39" s="70"/>
      <c r="BQ39" s="70"/>
      <c r="BR39" s="70"/>
      <c r="BS39" s="70"/>
      <c r="BT39" s="70"/>
      <c r="BU39" s="74">
        <v>0.90574175577320526</v>
      </c>
      <c r="BV39" s="74">
        <v>0.27795249648066611</v>
      </c>
      <c r="BW39" s="74">
        <v>2.923293497469075</v>
      </c>
      <c r="BX39" s="70"/>
      <c r="BY39" s="70"/>
      <c r="BZ39" s="74">
        <v>1.9025369155659391</v>
      </c>
      <c r="CA39" s="70"/>
      <c r="CB39" s="74">
        <v>0.13178782160721239</v>
      </c>
      <c r="CC39" s="70"/>
      <c r="CD39" s="74">
        <v>0.22979003803875761</v>
      </c>
      <c r="CE39" s="70"/>
      <c r="CF39" s="74">
        <v>0.43609788240932101</v>
      </c>
      <c r="CG39" s="70"/>
      <c r="CH39" s="74">
        <v>0.31629077185730975</v>
      </c>
      <c r="CI39" s="70"/>
      <c r="CJ39" s="74">
        <v>0.13035013628058828</v>
      </c>
      <c r="CK39" s="70"/>
      <c r="CL39" s="74">
        <v>0.17659568095366462</v>
      </c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4">
        <v>0.40444484380147955</v>
      </c>
      <c r="DJ39" s="74">
        <v>1.0593344715008837</v>
      </c>
      <c r="DK39" s="70"/>
      <c r="DL39" s="74">
        <v>2.6192309970969845</v>
      </c>
      <c r="DM39" s="70"/>
      <c r="DN39" s="74">
        <v>2.3949085490536497</v>
      </c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4"/>
      <c r="FA39" s="74"/>
      <c r="FB39" s="74"/>
      <c r="FC39" s="74"/>
      <c r="FD39" s="70"/>
      <c r="FE39" s="70"/>
      <c r="FF39" s="70"/>
      <c r="FG39" s="70"/>
      <c r="FH39" s="70"/>
      <c r="FI39" s="70"/>
      <c r="FJ39" s="70"/>
      <c r="FK39" s="70"/>
      <c r="FL39" s="70"/>
      <c r="FM39" s="70" t="s">
        <v>398</v>
      </c>
      <c r="FN39" s="70" t="s">
        <v>398</v>
      </c>
      <c r="FQ39" s="70" t="s">
        <v>398</v>
      </c>
    </row>
    <row r="40" spans="1:173" ht="12.75" customHeight="1" x14ac:dyDescent="0.25">
      <c r="A40" s="69" t="s">
        <v>220</v>
      </c>
      <c r="B40" s="70" t="s">
        <v>88</v>
      </c>
      <c r="C40" s="70" t="s">
        <v>85</v>
      </c>
      <c r="D40" s="70">
        <v>2008</v>
      </c>
      <c r="E40" s="71" t="s">
        <v>285</v>
      </c>
      <c r="F40" s="71" t="s">
        <v>20</v>
      </c>
      <c r="G40" s="71">
        <v>71.825583333333341</v>
      </c>
      <c r="H40" s="71">
        <v>131.66788333333335</v>
      </c>
      <c r="I40" s="72">
        <v>1</v>
      </c>
      <c r="J40" s="73">
        <v>20</v>
      </c>
      <c r="K40" s="73">
        <v>25.622074162499999</v>
      </c>
      <c r="L40" s="73">
        <v>90.903508000000002</v>
      </c>
      <c r="M40" s="73">
        <v>1118.410187</v>
      </c>
      <c r="N40" s="71">
        <v>1.59</v>
      </c>
      <c r="O40" s="71">
        <v>0.15859999999999999</v>
      </c>
      <c r="P40" s="71">
        <v>10.025220680958387</v>
      </c>
      <c r="Q40" s="71">
        <v>20.516400000000001</v>
      </c>
      <c r="R40" s="71">
        <v>-25.8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4">
        <v>0.19545339338285472</v>
      </c>
      <c r="BV40" s="74">
        <v>8.1398295997348463E-2</v>
      </c>
      <c r="BW40" s="74">
        <v>0.71162582129418417</v>
      </c>
      <c r="BX40" s="70"/>
      <c r="BY40" s="70"/>
      <c r="BZ40" s="74">
        <v>0.58489793531028833</v>
      </c>
      <c r="CA40" s="70"/>
      <c r="CB40" s="74">
        <v>0.24614454777641301</v>
      </c>
      <c r="CC40" s="74">
        <v>0.15207346318067497</v>
      </c>
      <c r="CD40" s="74">
        <v>0.445497260728003</v>
      </c>
      <c r="CE40" s="74">
        <v>0.403092160418007</v>
      </c>
      <c r="CF40" s="74">
        <v>0.83347955781716099</v>
      </c>
      <c r="CG40" s="74">
        <v>0.33387923807295622</v>
      </c>
      <c r="CH40" s="74">
        <v>1.1795441695424147</v>
      </c>
      <c r="CI40" s="74">
        <v>0.25540543175215924</v>
      </c>
      <c r="CJ40" s="74">
        <v>0.80910881051256556</v>
      </c>
      <c r="CK40" s="74">
        <v>0.17985611510791369</v>
      </c>
      <c r="CL40" s="74">
        <v>0.69212922345050787</v>
      </c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4">
        <v>4.2834025462556777</v>
      </c>
      <c r="DK40" s="70"/>
      <c r="DM40" s="70"/>
      <c r="DO40" s="74">
        <v>3.7834978880606265</v>
      </c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4"/>
      <c r="FA40" s="74"/>
      <c r="FB40" s="74"/>
      <c r="FC40" s="74"/>
      <c r="FD40" s="70"/>
      <c r="FE40" s="70"/>
      <c r="FF40" s="70"/>
      <c r="FG40" s="70"/>
      <c r="FH40" s="70"/>
      <c r="FI40" s="70"/>
      <c r="FJ40" s="70"/>
      <c r="FK40" s="70"/>
      <c r="FL40" s="70"/>
      <c r="FM40" s="70" t="s">
        <v>398</v>
      </c>
      <c r="FN40" s="70" t="s">
        <v>398</v>
      </c>
      <c r="FQ40" s="70" t="s">
        <v>398</v>
      </c>
    </row>
    <row r="41" spans="1:173" ht="12.75" customHeight="1" x14ac:dyDescent="0.25">
      <c r="A41" s="69" t="s">
        <v>221</v>
      </c>
      <c r="B41" s="70" t="s">
        <v>88</v>
      </c>
      <c r="C41" s="70" t="s">
        <v>85</v>
      </c>
      <c r="D41" s="70">
        <v>2008</v>
      </c>
      <c r="E41" s="71" t="s">
        <v>285</v>
      </c>
      <c r="F41" s="71" t="s">
        <v>20</v>
      </c>
      <c r="G41" s="71">
        <v>71.7637</v>
      </c>
      <c r="H41" s="71">
        <v>131.16636666666665</v>
      </c>
      <c r="I41" s="72">
        <v>1</v>
      </c>
      <c r="J41" s="73">
        <v>16</v>
      </c>
      <c r="K41" s="73">
        <v>39.767499947399997</v>
      </c>
      <c r="L41" s="73">
        <v>76.038036000000005</v>
      </c>
      <c r="M41" s="73">
        <v>1136.299436</v>
      </c>
      <c r="N41" s="71">
        <v>1.8699999999999999</v>
      </c>
      <c r="O41" s="71">
        <v>0.18179999999999999</v>
      </c>
      <c r="P41" s="71">
        <v>10.286028602860286</v>
      </c>
      <c r="Q41" s="71">
        <v>30.783000000000001</v>
      </c>
      <c r="R41" s="71">
        <v>-25.62</v>
      </c>
      <c r="S41" s="71">
        <v>-549.27334768468086</v>
      </c>
      <c r="T41" s="71" t="s">
        <v>114</v>
      </c>
      <c r="U41" s="71">
        <v>197.5</v>
      </c>
      <c r="V41" s="71">
        <v>148.30000000000001</v>
      </c>
      <c r="W41" s="71">
        <v>962</v>
      </c>
      <c r="X41" s="71">
        <v>61</v>
      </c>
      <c r="Y41" s="71">
        <v>3</v>
      </c>
      <c r="Z41" s="71">
        <v>55</v>
      </c>
      <c r="AA41" s="71">
        <v>26.4</v>
      </c>
      <c r="AB41" s="71">
        <v>0.8</v>
      </c>
      <c r="AC41" s="71">
        <v>26.3</v>
      </c>
      <c r="AD41" s="71">
        <v>0.7</v>
      </c>
      <c r="AE41" s="71">
        <v>23.2</v>
      </c>
      <c r="AF41" s="71">
        <v>3.5</v>
      </c>
      <c r="AG41" s="71">
        <v>0.31649146103780001</v>
      </c>
      <c r="AH41" s="71">
        <v>31.649146103780001</v>
      </c>
      <c r="AI41" s="71">
        <v>0.17439528339719701</v>
      </c>
      <c r="AJ41" s="71">
        <v>0.48773292828511999</v>
      </c>
      <c r="AK41" s="71">
        <v>48.773292828511998</v>
      </c>
      <c r="AL41" s="71">
        <v>9.6734820190614704E-2</v>
      </c>
      <c r="AM41" s="71">
        <v>0.19577561067708299</v>
      </c>
      <c r="AN41" s="71">
        <v>19.577561067708299</v>
      </c>
      <c r="AO41" s="71">
        <v>0.115452195815939</v>
      </c>
      <c r="AP41" s="71">
        <v>0.60646373668889164</v>
      </c>
      <c r="AQ41" s="71">
        <v>0.39353626331110836</v>
      </c>
      <c r="AR41" s="71">
        <v>3.5952928242961462</v>
      </c>
      <c r="AS41" s="71">
        <v>5.5405687454771657</v>
      </c>
      <c r="AT41" s="71">
        <v>9.1358615697733114</v>
      </c>
      <c r="AU41" s="71">
        <v>80.422438932291996</v>
      </c>
      <c r="AV41" s="70"/>
      <c r="AW41" s="70"/>
      <c r="AX41" s="74">
        <v>1.7574635350680568E-3</v>
      </c>
      <c r="AY41" s="74">
        <v>4.4505083974921223E-3</v>
      </c>
      <c r="AZ41" s="70"/>
      <c r="BA41" s="74">
        <v>7.6665692102784004E-3</v>
      </c>
      <c r="BB41" s="74">
        <v>5.847383295975052E-3</v>
      </c>
      <c r="BC41" s="74">
        <v>1.1239970113374262E-2</v>
      </c>
      <c r="BD41" s="74">
        <v>2.8262352597212742E-2</v>
      </c>
      <c r="BE41" s="74">
        <v>3.1380957021732769E-2</v>
      </c>
      <c r="BF41" s="74">
        <v>6.8219471786375593E-2</v>
      </c>
      <c r="BG41" s="74">
        <v>2.7872527044147742E-2</v>
      </c>
      <c r="BH41" s="74">
        <v>8.4787057791638226E-2</v>
      </c>
      <c r="BI41" s="74">
        <v>2.7612643342104407E-2</v>
      </c>
      <c r="BJ41" s="74">
        <v>0.12701815937368027</v>
      </c>
      <c r="BK41" s="74">
        <v>2.6508137608420228E-2</v>
      </c>
      <c r="BL41" s="74">
        <v>0.16405158691485558</v>
      </c>
      <c r="BM41" s="74">
        <v>1.3416496117987202E-2</v>
      </c>
      <c r="BN41" s="70"/>
      <c r="BO41" s="70"/>
      <c r="BP41" s="74">
        <v>3.4434590520741971E-2</v>
      </c>
      <c r="BQ41" s="70"/>
      <c r="BR41" s="70"/>
      <c r="BS41" s="70"/>
      <c r="BT41" s="70"/>
      <c r="BU41" s="74">
        <v>0.12311990384303025</v>
      </c>
      <c r="BV41" s="74">
        <v>7.4391709709904816E-2</v>
      </c>
      <c r="BW41" s="74">
        <v>9.6156969756034175E-2</v>
      </c>
      <c r="BX41" s="70"/>
      <c r="BY41" s="70"/>
      <c r="BZ41" s="74">
        <v>0.22090114673683525</v>
      </c>
      <c r="CA41" s="70"/>
      <c r="CB41" s="74">
        <v>8.0888802260988213E-2</v>
      </c>
      <c r="CC41" s="74">
        <v>5.8148978332196344E-2</v>
      </c>
      <c r="CD41" s="74">
        <v>0.29529285644674008</v>
      </c>
      <c r="CE41" s="74">
        <v>0.21472890881330606</v>
      </c>
      <c r="CF41" s="74">
        <v>0.76665692102784011</v>
      </c>
      <c r="CG41" s="74">
        <v>0.18224344605788909</v>
      </c>
      <c r="CH41" s="74">
        <v>0.49053048760679585</v>
      </c>
      <c r="CI41" s="74">
        <v>0.12182048533281356</v>
      </c>
      <c r="CJ41" s="74">
        <v>0.48078484878017086</v>
      </c>
      <c r="CK41" s="74">
        <v>8.1213656888542374E-2</v>
      </c>
      <c r="CL41" s="74">
        <v>0.27742585193126074</v>
      </c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4">
        <v>0.47782867166942783</v>
      </c>
      <c r="DJ41" s="74">
        <v>2.4006756976253127</v>
      </c>
      <c r="DK41" s="70"/>
      <c r="DL41" s="74">
        <v>5.0241348834047193</v>
      </c>
      <c r="DM41" s="70"/>
      <c r="DN41" s="74">
        <v>5.1876712550869843</v>
      </c>
      <c r="DO41" s="74">
        <v>4.2949945721195943</v>
      </c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4"/>
      <c r="FA41" s="74"/>
      <c r="FB41" s="74"/>
      <c r="FC41" s="74"/>
      <c r="FD41" s="70"/>
      <c r="FE41" s="70"/>
      <c r="FF41" s="70"/>
      <c r="FG41" s="70"/>
      <c r="FH41" s="70"/>
      <c r="FI41" s="70"/>
      <c r="FJ41" s="70"/>
      <c r="FK41" s="70"/>
      <c r="FL41" s="70"/>
      <c r="FM41" s="70" t="s">
        <v>398</v>
      </c>
      <c r="FN41" s="70" t="s">
        <v>398</v>
      </c>
      <c r="FO41" s="70" t="s">
        <v>398</v>
      </c>
      <c r="FQ41" s="70" t="s">
        <v>398</v>
      </c>
    </row>
    <row r="42" spans="1:173" ht="12.75" customHeight="1" x14ac:dyDescent="0.25">
      <c r="A42" s="69" t="s">
        <v>222</v>
      </c>
      <c r="B42" s="70" t="s">
        <v>88</v>
      </c>
      <c r="C42" s="70" t="s">
        <v>85</v>
      </c>
      <c r="D42" s="70">
        <v>2008</v>
      </c>
      <c r="E42" s="71" t="s">
        <v>285</v>
      </c>
      <c r="F42" s="71" t="s">
        <v>20</v>
      </c>
      <c r="G42" s="71">
        <v>71.720083333333335</v>
      </c>
      <c r="H42" s="71">
        <v>130.82965000000002</v>
      </c>
      <c r="I42" s="72">
        <v>1</v>
      </c>
      <c r="J42" s="73">
        <v>13</v>
      </c>
      <c r="K42" s="73">
        <v>43.788293472500001</v>
      </c>
      <c r="L42" s="73">
        <v>67.230992000000001</v>
      </c>
      <c r="M42" s="73">
        <v>1148.4061099999999</v>
      </c>
      <c r="N42" s="71">
        <v>1.8800000000000001</v>
      </c>
      <c r="O42" s="71">
        <v>0.17680000000000001</v>
      </c>
      <c r="P42" s="71">
        <v>10.633484162895927</v>
      </c>
      <c r="Q42" s="71">
        <v>21.491800000000001</v>
      </c>
      <c r="R42" s="71">
        <v>-25.8</v>
      </c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0"/>
      <c r="AW42" s="70"/>
      <c r="AX42" s="74">
        <v>1.8379102727551903E-3</v>
      </c>
      <c r="AY42" s="74">
        <v>7.5377585869959712E-3</v>
      </c>
      <c r="AZ42" s="74">
        <v>3.4338678007426082E-3</v>
      </c>
      <c r="BA42" s="74">
        <v>1.1911519742413385E-2</v>
      </c>
      <c r="BB42" s="74">
        <v>7.3516410910207611E-3</v>
      </c>
      <c r="BC42" s="74">
        <v>1.4935929052010534E-2</v>
      </c>
      <c r="BD42" s="74">
        <v>2.6428684428479701E-2</v>
      </c>
      <c r="BE42" s="74">
        <v>3.0895504331884718E-2</v>
      </c>
      <c r="BF42" s="74">
        <v>8.9801691808038417E-2</v>
      </c>
      <c r="BG42" s="74">
        <v>3.6292911715165785E-2</v>
      </c>
      <c r="BH42" s="74">
        <v>0.10980932262537338</v>
      </c>
      <c r="BI42" s="74">
        <v>3.9410379772750533E-2</v>
      </c>
      <c r="BJ42" s="74">
        <v>0.17122809629719243</v>
      </c>
      <c r="BK42" s="74">
        <v>3.2477503047673995E-2</v>
      </c>
      <c r="BL42" s="74">
        <v>0.19588866451390763</v>
      </c>
      <c r="BM42" s="74">
        <v>2.0379865809285403E-2</v>
      </c>
      <c r="BN42" s="70"/>
      <c r="BO42" s="70"/>
      <c r="BP42" s="70"/>
      <c r="BQ42" s="70"/>
      <c r="BR42" s="70"/>
      <c r="BS42" s="70"/>
      <c r="BT42" s="70"/>
      <c r="BU42" s="74">
        <v>0.17169339003713044</v>
      </c>
      <c r="BV42" s="74">
        <v>9.0266985547976436E-2</v>
      </c>
      <c r="BW42" s="74">
        <v>0.60488186191942972</v>
      </c>
      <c r="BX42" s="70"/>
      <c r="BY42" s="70"/>
      <c r="BZ42" s="74">
        <v>0.34524795503401295</v>
      </c>
      <c r="CA42" s="70"/>
      <c r="CB42" s="74">
        <v>0.13028224718264639</v>
      </c>
      <c r="CC42" s="74">
        <v>9.2128160507728526E-2</v>
      </c>
      <c r="CD42" s="74">
        <v>0.46482844619808483</v>
      </c>
      <c r="CE42" s="74">
        <v>0.32803208665630612</v>
      </c>
      <c r="CF42" s="74">
        <v>0.96315804167170727</v>
      </c>
      <c r="CG42" s="74">
        <v>0.28801682502163622</v>
      </c>
      <c r="CH42" s="74">
        <v>0.81426404489154003</v>
      </c>
      <c r="CI42" s="74">
        <v>0.21682688281111864</v>
      </c>
      <c r="CJ42" s="74">
        <v>0.8096111074921597</v>
      </c>
      <c r="CK42" s="74">
        <v>0.11632343498450572</v>
      </c>
      <c r="CL42" s="74">
        <v>0.45552257139932434</v>
      </c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4">
        <v>0.56919383206618324</v>
      </c>
      <c r="DJ42" s="74">
        <v>3.6637229082719918</v>
      </c>
      <c r="DK42" s="70"/>
      <c r="DL42" s="74">
        <v>6.4366876481648001</v>
      </c>
      <c r="DM42" s="70"/>
      <c r="DN42" s="74">
        <v>4.4393358750245708</v>
      </c>
      <c r="DO42" s="74">
        <v>4.0517597488433568</v>
      </c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4"/>
      <c r="FA42" s="74"/>
      <c r="FB42" s="74"/>
      <c r="FC42" s="74"/>
      <c r="FD42" s="70"/>
      <c r="FE42" s="70"/>
      <c r="FF42" s="70"/>
      <c r="FG42" s="70"/>
      <c r="FH42" s="70"/>
      <c r="FI42" s="70"/>
      <c r="FJ42" s="70"/>
      <c r="FK42" s="70"/>
      <c r="FL42" s="70"/>
      <c r="FM42" s="70" t="s">
        <v>398</v>
      </c>
      <c r="FN42" s="70" t="s">
        <v>398</v>
      </c>
      <c r="FQ42" s="70" t="s">
        <v>398</v>
      </c>
    </row>
    <row r="43" spans="1:173" ht="12.75" customHeight="1" x14ac:dyDescent="0.25">
      <c r="A43" s="69" t="s">
        <v>223</v>
      </c>
      <c r="B43" s="70" t="s">
        <v>88</v>
      </c>
      <c r="C43" s="70" t="s">
        <v>85</v>
      </c>
      <c r="D43" s="70">
        <v>2008</v>
      </c>
      <c r="E43" s="71" t="s">
        <v>285</v>
      </c>
      <c r="F43" s="71" t="s">
        <v>20</v>
      </c>
      <c r="G43" s="71">
        <v>71.68623333333332</v>
      </c>
      <c r="H43" s="71">
        <v>130.57899999999998</v>
      </c>
      <c r="I43" s="72">
        <v>1</v>
      </c>
      <c r="J43" s="73">
        <v>12.5</v>
      </c>
      <c r="K43" s="73">
        <v>34.995857577700001</v>
      </c>
      <c r="L43" s="73">
        <v>61.639074000000001</v>
      </c>
      <c r="M43" s="73">
        <v>1157.475727</v>
      </c>
      <c r="N43" s="71">
        <v>2.09</v>
      </c>
      <c r="O43" s="71">
        <v>0.17169999999999999</v>
      </c>
      <c r="P43" s="71">
        <v>12.172393709959231</v>
      </c>
      <c r="Q43" s="71">
        <v>17.421099999999999</v>
      </c>
      <c r="R43" s="71">
        <v>-25.8</v>
      </c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4">
        <v>0.49021014746485581</v>
      </c>
      <c r="BV43" s="74">
        <v>0.17048292013707517</v>
      </c>
      <c r="BW43" s="74">
        <v>1.4465217466176077</v>
      </c>
      <c r="BX43" s="70"/>
      <c r="BY43" s="74">
        <v>6.1419772574636523E-2</v>
      </c>
      <c r="BZ43" s="74">
        <v>0.73474120463116577</v>
      </c>
      <c r="CA43" s="74">
        <v>1.8770341712061812E-2</v>
      </c>
      <c r="CB43" s="74">
        <v>9.9304865938430992E-2</v>
      </c>
      <c r="CC43" s="74">
        <v>0.1216915120170368</v>
      </c>
      <c r="CD43" s="74">
        <v>0.17679710236437424</v>
      </c>
      <c r="CE43" s="74">
        <v>9.4138716843368109E-2</v>
      </c>
      <c r="CF43" s="74">
        <v>0.24854917312913652</v>
      </c>
      <c r="CG43" s="74">
        <v>3.8114699990241724E-2</v>
      </c>
      <c r="CH43" s="74">
        <v>0.128579710810454</v>
      </c>
      <c r="CI43" s="74">
        <v>2.2673654361664883E-2</v>
      </c>
      <c r="CJ43" s="74">
        <v>9.8730849372312884E-2</v>
      </c>
      <c r="CK43" s="70"/>
      <c r="CL43" s="74">
        <v>7.1178054198644175E-2</v>
      </c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4">
        <v>0.60782614186245421</v>
      </c>
      <c r="DK43" s="70"/>
      <c r="DM43" s="70"/>
      <c r="DO43" s="74">
        <v>6.2649965485765531</v>
      </c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4"/>
      <c r="FA43" s="74"/>
      <c r="FB43" s="74"/>
      <c r="FC43" s="74"/>
      <c r="FD43" s="70"/>
      <c r="FE43" s="70"/>
      <c r="FF43" s="70"/>
      <c r="FG43" s="70"/>
      <c r="FH43" s="70"/>
      <c r="FI43" s="70"/>
      <c r="FJ43" s="70"/>
      <c r="FK43" s="70"/>
      <c r="FL43" s="70"/>
      <c r="FM43" s="70" t="s">
        <v>398</v>
      </c>
      <c r="FN43" s="70" t="s">
        <v>398</v>
      </c>
      <c r="FQ43" s="70" t="s">
        <v>398</v>
      </c>
    </row>
    <row r="44" spans="1:173" ht="12.75" customHeight="1" x14ac:dyDescent="0.25">
      <c r="A44" s="69" t="s">
        <v>224</v>
      </c>
      <c r="B44" s="70" t="s">
        <v>88</v>
      </c>
      <c r="C44" s="70" t="s">
        <v>85</v>
      </c>
      <c r="D44" s="70">
        <v>2008</v>
      </c>
      <c r="E44" s="71" t="s">
        <v>285</v>
      </c>
      <c r="F44" s="71" t="s">
        <v>20</v>
      </c>
      <c r="G44" s="71">
        <v>71.658333333333331</v>
      </c>
      <c r="H44" s="71">
        <v>130.32499999999999</v>
      </c>
      <c r="I44" s="72">
        <v>1</v>
      </c>
      <c r="J44" s="73">
        <v>10.6</v>
      </c>
      <c r="K44" s="73">
        <v>26.4944214161</v>
      </c>
      <c r="L44" s="73">
        <v>56.546292000000001</v>
      </c>
      <c r="M44" s="73">
        <v>1166.655677</v>
      </c>
      <c r="N44" s="71">
        <v>1.86</v>
      </c>
      <c r="O44" s="71">
        <v>0.2</v>
      </c>
      <c r="P44" s="71">
        <v>9.3000000000000007</v>
      </c>
      <c r="Q44" s="71">
        <v>12.113200000000001</v>
      </c>
      <c r="R44" s="71">
        <v>-25.9</v>
      </c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0"/>
      <c r="AW44" s="70"/>
      <c r="AX44" s="74">
        <v>1.1637587181969387E-3</v>
      </c>
      <c r="AY44" s="74">
        <v>5.2369142318862234E-3</v>
      </c>
      <c r="AZ44" s="74">
        <v>1.1314320871359128E-2</v>
      </c>
      <c r="BA44" s="74">
        <v>8.8090069641296054E-3</v>
      </c>
      <c r="BB44" s="74">
        <v>1.2607386113800169E-2</v>
      </c>
      <c r="BC44" s="74">
        <v>1.3819634778588647E-2</v>
      </c>
      <c r="BD44" s="74">
        <v>3.8226241229663331E-2</v>
      </c>
      <c r="BE44" s="74">
        <v>3.5236027856518422E-2</v>
      </c>
      <c r="BF44" s="74">
        <v>9.2939064300449958E-2</v>
      </c>
      <c r="BG44" s="74">
        <v>3.2488264216331213E-2</v>
      </c>
      <c r="BH44" s="74">
        <v>0.11475954026664256</v>
      </c>
      <c r="BI44" s="74">
        <v>3.0629482930322201E-2</v>
      </c>
      <c r="BJ44" s="74">
        <v>0.23760073829854164</v>
      </c>
      <c r="BK44" s="74">
        <v>2.844743533370294E-2</v>
      </c>
      <c r="BL44" s="74">
        <v>0.19719244947225906</v>
      </c>
      <c r="BM44" s="74">
        <v>1.6567398418775862E-2</v>
      </c>
      <c r="BN44" s="74">
        <v>0.17133114462343818</v>
      </c>
      <c r="BO44" s="74">
        <v>6.7158576029281662E-3</v>
      </c>
      <c r="BP44" s="74">
        <v>5.8107119332194368E-2</v>
      </c>
      <c r="BQ44" s="70"/>
      <c r="BR44" s="70"/>
      <c r="BS44" s="70"/>
      <c r="BT44" s="70"/>
      <c r="BU44" s="74">
        <v>0.29013151377270902</v>
      </c>
      <c r="BV44" s="74">
        <v>0.10182888784223214</v>
      </c>
      <c r="BW44" s="74">
        <v>1.0263705361875779</v>
      </c>
      <c r="BX44" s="70"/>
      <c r="BY44" s="74">
        <v>4.2186253534639027E-2</v>
      </c>
      <c r="BZ44" s="74">
        <v>0.32245814483373514</v>
      </c>
      <c r="CA44" s="74">
        <v>2.9174784532576034E-2</v>
      </c>
      <c r="CB44" s="74">
        <v>0.21335576500277209</v>
      </c>
      <c r="CC44" s="74">
        <v>0.11233504293706559</v>
      </c>
      <c r="CD44" s="74">
        <v>0.83241074982142138</v>
      </c>
      <c r="CE44" s="74">
        <v>0.42590336422901842</v>
      </c>
      <c r="CF44" s="74">
        <v>1.5355149753987385</v>
      </c>
      <c r="CG44" s="74">
        <v>0.30144583464406816</v>
      </c>
      <c r="CH44" s="74">
        <v>0.93747230076975618</v>
      </c>
      <c r="CI44" s="74">
        <v>0.13658001623283514</v>
      </c>
      <c r="CJ44" s="74">
        <v>0.65623061053882925</v>
      </c>
      <c r="CK44" s="74">
        <v>8.4857406535193455E-2</v>
      </c>
      <c r="CL44" s="74">
        <v>0.18264546549479732</v>
      </c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4">
        <v>0.86135116627880493</v>
      </c>
      <c r="DJ44" s="74">
        <v>3.8347466096142178</v>
      </c>
      <c r="DK44" s="70"/>
      <c r="DL44" s="74">
        <v>4.452013022959064</v>
      </c>
      <c r="DM44" s="70"/>
      <c r="DN44" s="74">
        <v>8.1205597532972025</v>
      </c>
      <c r="DO44" s="74">
        <v>4.9122394276822128</v>
      </c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4"/>
      <c r="FA44" s="74"/>
      <c r="FB44" s="74"/>
      <c r="FC44" s="74"/>
      <c r="FD44" s="70"/>
      <c r="FE44" s="70"/>
      <c r="FF44" s="70"/>
      <c r="FG44" s="70"/>
      <c r="FH44" s="70"/>
      <c r="FI44" s="70"/>
      <c r="FJ44" s="70"/>
      <c r="FK44" s="70"/>
      <c r="FL44" s="70"/>
      <c r="FM44" s="70" t="s">
        <v>398</v>
      </c>
      <c r="FN44" s="70" t="s">
        <v>398</v>
      </c>
      <c r="FQ44" s="70" t="s">
        <v>398</v>
      </c>
    </row>
    <row r="45" spans="1:173" ht="12.75" customHeight="1" x14ac:dyDescent="0.25">
      <c r="A45" s="69" t="s">
        <v>225</v>
      </c>
      <c r="B45" s="70" t="s">
        <v>88</v>
      </c>
      <c r="C45" s="70" t="s">
        <v>85</v>
      </c>
      <c r="D45" s="70">
        <v>2008</v>
      </c>
      <c r="E45" s="71" t="s">
        <v>285</v>
      </c>
      <c r="F45" s="71" t="s">
        <v>20</v>
      </c>
      <c r="G45" s="71">
        <v>71.618216666666669</v>
      </c>
      <c r="H45" s="71">
        <v>130.03684999999999</v>
      </c>
      <c r="I45" s="72">
        <v>1</v>
      </c>
      <c r="J45" s="73">
        <v>5.3</v>
      </c>
      <c r="K45" s="73">
        <v>18.5621577392</v>
      </c>
      <c r="L45" s="73">
        <v>52.991715999999997</v>
      </c>
      <c r="M45" s="73">
        <v>1177.1775729999999</v>
      </c>
      <c r="N45" s="71">
        <v>2.15</v>
      </c>
      <c r="O45" s="71">
        <v>0.1469</v>
      </c>
      <c r="P45" s="71">
        <v>14.6358066712049</v>
      </c>
      <c r="Q45" s="71">
        <v>10</v>
      </c>
      <c r="R45" s="71">
        <v>-26.16</v>
      </c>
      <c r="S45" s="71">
        <v>-513.32643247469071</v>
      </c>
      <c r="T45" s="71" t="s">
        <v>100</v>
      </c>
      <c r="U45" s="71">
        <v>197.5</v>
      </c>
      <c r="V45" s="71">
        <v>148.30000000000001</v>
      </c>
      <c r="W45" s="71">
        <v>962</v>
      </c>
      <c r="X45" s="71">
        <v>61</v>
      </c>
      <c r="Y45" s="71">
        <v>3</v>
      </c>
      <c r="Z45" s="71">
        <v>55</v>
      </c>
      <c r="AA45" s="71">
        <v>26.4</v>
      </c>
      <c r="AB45" s="71">
        <v>0.8</v>
      </c>
      <c r="AC45" s="71">
        <v>26.3</v>
      </c>
      <c r="AD45" s="71">
        <v>0.7</v>
      </c>
      <c r="AE45" s="71">
        <v>23.2</v>
      </c>
      <c r="AF45" s="71">
        <v>3.5</v>
      </c>
      <c r="AG45" s="71">
        <v>0.39132181899783203</v>
      </c>
      <c r="AH45" s="71">
        <v>39.132181899783205</v>
      </c>
      <c r="AI45" s="71">
        <v>0.186690636299089</v>
      </c>
      <c r="AJ45" s="71">
        <v>0.43473731234285301</v>
      </c>
      <c r="AK45" s="71">
        <v>43.473731234285303</v>
      </c>
      <c r="AL45" s="71">
        <v>0.103307515155108</v>
      </c>
      <c r="AM45" s="71">
        <v>0.17394086865931399</v>
      </c>
      <c r="AN45" s="71">
        <v>17.394086865931399</v>
      </c>
      <c r="AO45" s="71">
        <v>0.125193428941721</v>
      </c>
      <c r="AP45" s="71">
        <v>0.52627868375146347</v>
      </c>
      <c r="AQ45" s="71">
        <v>0.47372131624853653</v>
      </c>
      <c r="AR45" s="71">
        <v>18.088851083174784</v>
      </c>
      <c r="AS45" s="71">
        <v>20.095732263048383</v>
      </c>
      <c r="AT45" s="71">
        <v>38.184583346223164</v>
      </c>
      <c r="AU45" s="71">
        <v>82.605913134068501</v>
      </c>
      <c r="AV45" s="70"/>
      <c r="AW45" s="70"/>
      <c r="AX45" s="70"/>
      <c r="AY45" s="70"/>
      <c r="AZ45" s="74">
        <v>2.2999999999999995E-3</v>
      </c>
      <c r="BA45" s="70"/>
      <c r="BB45" s="74">
        <v>1.2800000000000001E-2</v>
      </c>
      <c r="BC45" s="74">
        <v>1.47E-2</v>
      </c>
      <c r="BD45" s="74">
        <v>0.10200000000000001</v>
      </c>
      <c r="BE45" s="74">
        <v>5.6399999999999985E-2</v>
      </c>
      <c r="BF45" s="74">
        <v>0.18</v>
      </c>
      <c r="BG45" s="74">
        <v>5.5300000000000002E-2</v>
      </c>
      <c r="BH45" s="74">
        <v>0.26200000000000001</v>
      </c>
      <c r="BI45" s="74">
        <v>5.3799999999999994E-2</v>
      </c>
      <c r="BJ45" s="74">
        <v>0.64399999999999991</v>
      </c>
      <c r="BK45" s="74">
        <v>5.2200000000000003E-2</v>
      </c>
      <c r="BL45" s="74">
        <v>0.50099999999999989</v>
      </c>
      <c r="BM45" s="74">
        <v>2.3599999999999999E-2</v>
      </c>
      <c r="BN45" s="70"/>
      <c r="BO45" s="74">
        <v>3.8899999999999997E-2</v>
      </c>
      <c r="BP45" s="74">
        <v>0.35599999999999998</v>
      </c>
      <c r="BQ45" s="70"/>
      <c r="BR45" s="70"/>
      <c r="BS45" s="70"/>
      <c r="BT45" s="70"/>
      <c r="BU45" s="74">
        <v>0.48600000000000004</v>
      </c>
      <c r="BV45" s="70"/>
      <c r="BW45" s="74">
        <v>1.89</v>
      </c>
      <c r="BX45" s="70"/>
      <c r="BY45" s="74">
        <v>3.7799999999999993E-2</v>
      </c>
      <c r="BZ45" s="74">
        <v>0.79800000000000004</v>
      </c>
      <c r="CA45" s="70"/>
      <c r="CB45" s="74">
        <v>0.46699999999999997</v>
      </c>
      <c r="CC45" s="74">
        <v>0.53499999999999992</v>
      </c>
      <c r="CD45" s="74">
        <v>2.0199999999999996</v>
      </c>
      <c r="CE45" s="74">
        <v>1</v>
      </c>
      <c r="CF45" s="74">
        <v>3.3</v>
      </c>
      <c r="CG45" s="74">
        <v>0.54500000000000004</v>
      </c>
      <c r="CH45" s="74">
        <v>1.73</v>
      </c>
      <c r="CI45" s="74">
        <v>0.17299999999999999</v>
      </c>
      <c r="CJ45" s="74">
        <v>0.98199999999999998</v>
      </c>
      <c r="CK45" s="74">
        <v>6.4299999999999996E-2</v>
      </c>
      <c r="CL45" s="74">
        <v>0.50900000000000001</v>
      </c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4">
        <v>1.9314999999999998</v>
      </c>
      <c r="DJ45" s="74">
        <v>7.3033000000000001</v>
      </c>
      <c r="DK45" s="70"/>
      <c r="DL45" s="74">
        <v>3.7811545431012168</v>
      </c>
      <c r="DM45" s="70"/>
      <c r="DN45" s="74">
        <v>9.1702386350678715</v>
      </c>
      <c r="DO45" s="74">
        <v>5.9972161954533956</v>
      </c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>
        <v>2.9884999999999993</v>
      </c>
      <c r="EG45" s="70">
        <v>6.1919999999999993</v>
      </c>
      <c r="EH45" s="70">
        <v>1.9995000000000001</v>
      </c>
      <c r="EI45" s="70">
        <v>5.4180000000000001</v>
      </c>
      <c r="EJ45" s="70">
        <v>10.943499999999998</v>
      </c>
      <c r="EK45" s="70">
        <v>1.8920000000000001</v>
      </c>
      <c r="EL45" s="70">
        <v>29.433499999999999</v>
      </c>
      <c r="EM45" s="74">
        <v>18.253499999999999</v>
      </c>
      <c r="EN45" s="74">
        <v>23.370499999999996</v>
      </c>
      <c r="EO45" s="74">
        <v>13.76</v>
      </c>
      <c r="EP45" s="74">
        <v>8.6859999999999999</v>
      </c>
      <c r="EQ45" s="74">
        <v>45.816499999999998</v>
      </c>
      <c r="ER45" s="74">
        <v>15.007000000000001</v>
      </c>
      <c r="ES45" s="74">
        <v>7.2024999999999988</v>
      </c>
      <c r="ET45" s="74">
        <v>5.9984999999999991</v>
      </c>
      <c r="EU45" s="74">
        <v>28.208000000000006</v>
      </c>
      <c r="EV45" s="74">
        <v>3.0744999999999996</v>
      </c>
      <c r="EW45" s="74">
        <v>5.0739999999999998</v>
      </c>
      <c r="EX45" s="74">
        <v>8.1485000000000003</v>
      </c>
      <c r="EY45" s="74">
        <v>82.172999999999988</v>
      </c>
      <c r="EZ45" s="74">
        <v>0.13514781792585639</v>
      </c>
      <c r="FA45" s="74">
        <v>0.5887764489420424</v>
      </c>
      <c r="FB45" s="74">
        <v>0.4799426934097421</v>
      </c>
      <c r="FC45" s="74">
        <v>28.773141098685706</v>
      </c>
      <c r="FD45" s="74">
        <v>0.32070610264081345</v>
      </c>
      <c r="FE45" s="74">
        <v>7.7953341762840786E-2</v>
      </c>
      <c r="FF45" s="74">
        <v>3.1408385273377595E-2</v>
      </c>
      <c r="FG45" s="74">
        <v>0.17993599033121746</v>
      </c>
      <c r="FH45" s="74">
        <v>1.1358104626270225</v>
      </c>
      <c r="FI45" s="74">
        <v>0.76288318929071353</v>
      </c>
      <c r="FJ45" s="74">
        <v>7.6439684641232228E-2</v>
      </c>
      <c r="FK45" s="74">
        <v>0.27075541762773098</v>
      </c>
      <c r="FL45" s="74">
        <v>2.8558925741949484</v>
      </c>
      <c r="FM45" s="70" t="s">
        <v>398</v>
      </c>
      <c r="FN45" s="70" t="s">
        <v>398</v>
      </c>
      <c r="FO45" s="70" t="s">
        <v>398</v>
      </c>
      <c r="FP45" s="70" t="s">
        <v>427</v>
      </c>
      <c r="FQ45" s="70" t="s">
        <v>398</v>
      </c>
    </row>
    <row r="46" spans="1:173" ht="12.75" customHeight="1" x14ac:dyDescent="0.25">
      <c r="A46" s="69" t="s">
        <v>226</v>
      </c>
      <c r="B46" s="70" t="s">
        <v>88</v>
      </c>
      <c r="C46" s="70" t="s">
        <v>85</v>
      </c>
      <c r="D46" s="70">
        <v>2008</v>
      </c>
      <c r="E46" s="71" t="s">
        <v>285</v>
      </c>
      <c r="F46" s="71" t="s">
        <v>20</v>
      </c>
      <c r="G46" s="71">
        <v>71.86666666666666</v>
      </c>
      <c r="H46" s="71">
        <v>129.83333333333334</v>
      </c>
      <c r="I46" s="72">
        <v>1</v>
      </c>
      <c r="J46" s="73">
        <v>5</v>
      </c>
      <c r="K46" s="73">
        <v>16.8729404746</v>
      </c>
      <c r="L46" s="73">
        <v>28.572033999999999</v>
      </c>
      <c r="M46" s="73">
        <v>1182.4831389999999</v>
      </c>
      <c r="N46" s="71">
        <v>2.04</v>
      </c>
      <c r="O46" s="71">
        <v>0.1366</v>
      </c>
      <c r="P46" s="71">
        <v>14.934114202049781</v>
      </c>
      <c r="Q46" s="71">
        <v>8.4438999999999993</v>
      </c>
      <c r="R46" s="71">
        <v>-26</v>
      </c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0"/>
      <c r="AW46" s="70"/>
      <c r="AX46" s="74">
        <v>2.1672449934272086E-3</v>
      </c>
      <c r="AY46" s="74">
        <v>5.2227051480950746E-3</v>
      </c>
      <c r="AZ46" s="74">
        <v>1.2553440945534648E-2</v>
      </c>
      <c r="BA46" s="74">
        <v>1.2790298321865491E-2</v>
      </c>
      <c r="BB46" s="74">
        <v>1.5987872902331866E-2</v>
      </c>
      <c r="BC46" s="74">
        <v>2.3093594192257136E-2</v>
      </c>
      <c r="BD46" s="74">
        <v>5.0095335093973174E-2</v>
      </c>
      <c r="BE46" s="74">
        <v>3.979203922358153E-2</v>
      </c>
      <c r="BF46" s="74">
        <v>0.11262568244531557</v>
      </c>
      <c r="BG46" s="74">
        <v>4.0621040040739478E-2</v>
      </c>
      <c r="BH46" s="74">
        <v>0.1480358602067765</v>
      </c>
      <c r="BI46" s="74">
        <v>4.0147325288077788E-2</v>
      </c>
      <c r="BJ46" s="74">
        <v>0.34581176944302994</v>
      </c>
      <c r="BK46" s="74">
        <v>3.4936463008799282E-2</v>
      </c>
      <c r="BL46" s="74">
        <v>0.27475455654377717</v>
      </c>
      <c r="BM46" s="74">
        <v>1.764587453664776E-2</v>
      </c>
      <c r="BN46" s="74">
        <v>0.24396309762076773</v>
      </c>
      <c r="BO46" s="74">
        <v>2.4870024514738456E-3</v>
      </c>
      <c r="BP46" s="74">
        <v>8.1715794834140626E-2</v>
      </c>
      <c r="BQ46" s="74">
        <v>4.2634327739551631E-3</v>
      </c>
      <c r="BR46" s="70"/>
      <c r="BS46" s="70"/>
      <c r="BT46" s="70"/>
      <c r="BU46" s="74">
        <v>0.28659742536031929</v>
      </c>
      <c r="BV46" s="74">
        <v>5.341133836260497E-2</v>
      </c>
      <c r="BW46" s="74">
        <v>1.2079726192872962</v>
      </c>
      <c r="BX46" s="70"/>
      <c r="BY46" s="74">
        <v>3.6712893331280576E-2</v>
      </c>
      <c r="BZ46" s="74">
        <v>0.50805907222965707</v>
      </c>
      <c r="CA46" s="74">
        <v>2.5343739267400137E-2</v>
      </c>
      <c r="CB46" s="74">
        <v>0.30791458923009518</v>
      </c>
      <c r="CC46" s="74">
        <v>0.14566728644346807</v>
      </c>
      <c r="CD46" s="74">
        <v>1.3264013074527177</v>
      </c>
      <c r="CE46" s="74">
        <v>0.64543635050154569</v>
      </c>
      <c r="CF46" s="74">
        <v>2.3804166321249669</v>
      </c>
      <c r="CG46" s="74">
        <v>0.4476604412652922</v>
      </c>
      <c r="CH46" s="74">
        <v>1.4093013891685124</v>
      </c>
      <c r="CI46" s="74">
        <v>0.25462167955565557</v>
      </c>
      <c r="CJ46" s="74">
        <v>1.1167825293999221</v>
      </c>
      <c r="CK46" s="74">
        <v>0.13500870450858019</v>
      </c>
      <c r="CL46" s="74">
        <v>0.39318324470919835</v>
      </c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4">
        <v>1.1894977439334906</v>
      </c>
      <c r="DJ46" s="74">
        <v>6.1369746207321274</v>
      </c>
      <c r="DK46" s="70"/>
      <c r="DL46" s="74">
        <v>5.159299084030267</v>
      </c>
      <c r="DM46" s="70"/>
      <c r="DN46" s="74">
        <v>9.5278988666085436</v>
      </c>
      <c r="DO46" s="74">
        <v>4.9519213388705374</v>
      </c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4"/>
      <c r="FA46" s="74"/>
      <c r="FB46" s="74"/>
      <c r="FC46" s="74"/>
      <c r="FD46" s="70"/>
      <c r="FE46" s="70"/>
      <c r="FF46" s="70"/>
      <c r="FG46" s="70"/>
      <c r="FH46" s="70"/>
      <c r="FI46" s="70"/>
      <c r="FJ46" s="70"/>
      <c r="FK46" s="70"/>
      <c r="FL46" s="70"/>
      <c r="FM46" s="70" t="s">
        <v>398</v>
      </c>
      <c r="FN46" s="70" t="s">
        <v>398</v>
      </c>
      <c r="FQ46" s="70" t="s">
        <v>398</v>
      </c>
    </row>
    <row r="47" spans="1:173" ht="12.75" customHeight="1" x14ac:dyDescent="0.25">
      <c r="A47" s="69" t="s">
        <v>227</v>
      </c>
      <c r="B47" s="70" t="s">
        <v>88</v>
      </c>
      <c r="C47" s="70" t="s">
        <v>85</v>
      </c>
      <c r="D47" s="70">
        <v>2008</v>
      </c>
      <c r="E47" s="71" t="s">
        <v>285</v>
      </c>
      <c r="F47" s="71" t="s">
        <v>20</v>
      </c>
      <c r="G47" s="71">
        <v>72.457416666666674</v>
      </c>
      <c r="H47" s="71">
        <v>131.09245000000001</v>
      </c>
      <c r="I47" s="72">
        <v>1</v>
      </c>
      <c r="J47" s="73">
        <v>16.5</v>
      </c>
      <c r="K47" s="73">
        <v>55.442848963499998</v>
      </c>
      <c r="L47" s="73">
        <v>85.422349999999994</v>
      </c>
      <c r="M47" s="73">
        <v>1137.9612979999999</v>
      </c>
      <c r="N47" s="71">
        <v>2.2999999999999998</v>
      </c>
      <c r="O47" s="71">
        <v>0.2</v>
      </c>
      <c r="P47" s="71">
        <v>11.499999999999998</v>
      </c>
      <c r="Q47" s="71">
        <v>21.086300000000001</v>
      </c>
      <c r="R47" s="71">
        <v>-26</v>
      </c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0"/>
      <c r="AW47" s="70"/>
      <c r="AX47" s="70"/>
      <c r="AY47" s="74">
        <v>4.7424156917050403E-3</v>
      </c>
      <c r="AZ47" s="74">
        <v>9.9590729525805832E-3</v>
      </c>
      <c r="BA47" s="74">
        <v>9.7219521679953319E-3</v>
      </c>
      <c r="BB47" s="74">
        <v>1.0006497109497633E-2</v>
      </c>
      <c r="BC47" s="74">
        <v>1.3231339779857064E-2</v>
      </c>
      <c r="BD47" s="74">
        <v>3.2912364900432978E-2</v>
      </c>
      <c r="BE47" s="74">
        <v>2.8454494150230242E-2</v>
      </c>
      <c r="BF47" s="74">
        <v>7.5878651067280645E-2</v>
      </c>
      <c r="BG47" s="74">
        <v>2.8833887405566638E-2</v>
      </c>
      <c r="BH47" s="74">
        <v>8.2043791466497179E-2</v>
      </c>
      <c r="BI47" s="74">
        <v>2.546677226445607E-2</v>
      </c>
      <c r="BJ47" s="74">
        <v>0.16076789194880087</v>
      </c>
      <c r="BK47" s="74">
        <v>2.3142988575520596E-2</v>
      </c>
      <c r="BL47" s="74">
        <v>0.13895277976695766</v>
      </c>
      <c r="BM47" s="74">
        <v>1.1286949346257994E-2</v>
      </c>
      <c r="BN47" s="74">
        <v>0.12614825739935406</v>
      </c>
      <c r="BO47" s="74">
        <v>5.7383229869630977E-3</v>
      </c>
      <c r="BP47" s="74">
        <v>4.1685833930087297E-2</v>
      </c>
      <c r="BQ47" s="70"/>
      <c r="BR47" s="74">
        <v>3.1299943565253263E-3</v>
      </c>
      <c r="BS47" s="70"/>
      <c r="BT47" s="70"/>
      <c r="BU47" s="74">
        <v>7.9672583620644666E-2</v>
      </c>
      <c r="BV47" s="74">
        <v>4.4958100757363777E-2</v>
      </c>
      <c r="BW47" s="74">
        <v>0.43725072677520477</v>
      </c>
      <c r="BX47" s="70"/>
      <c r="BY47" s="74">
        <v>1.5887092567211884E-2</v>
      </c>
      <c r="BZ47" s="74">
        <v>0.23664654301608154</v>
      </c>
      <c r="CA47" s="74">
        <v>1.0907556090921592E-2</v>
      </c>
      <c r="CB47" s="74">
        <v>8.0146825189815168E-2</v>
      </c>
      <c r="CC47" s="74">
        <v>4.4009617619022771E-2</v>
      </c>
      <c r="CD47" s="74">
        <v>0.29545249759322401</v>
      </c>
      <c r="CE47" s="74">
        <v>0.1403755044744692</v>
      </c>
      <c r="CF47" s="74">
        <v>0.44578707502027382</v>
      </c>
      <c r="CG47" s="74">
        <v>7.5878651067280645E-2</v>
      </c>
      <c r="CH47" s="74">
        <v>0.21198598141921526</v>
      </c>
      <c r="CI47" s="74">
        <v>3.6232055884626496E-2</v>
      </c>
      <c r="CJ47" s="74">
        <v>0.14464367859700369</v>
      </c>
      <c r="CK47" s="74">
        <v>1.4227247075115121E-2</v>
      </c>
      <c r="CL47" s="74">
        <v>5.5960505162119471E-2</v>
      </c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4">
        <v>0.615233587684895</v>
      </c>
      <c r="DJ47" s="74">
        <v>0.98471519422563469</v>
      </c>
      <c r="DK47" s="70"/>
      <c r="DL47" s="74">
        <v>1.6005549988437524</v>
      </c>
      <c r="DM47" s="70"/>
      <c r="DN47" s="74">
        <v>7.0956629988160742</v>
      </c>
      <c r="DO47" s="74">
        <v>5.0063221115852699</v>
      </c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4"/>
      <c r="FA47" s="74"/>
      <c r="FB47" s="74"/>
      <c r="FC47" s="74"/>
      <c r="FD47" s="70"/>
      <c r="FE47" s="70"/>
      <c r="FF47" s="70"/>
      <c r="FG47" s="70"/>
      <c r="FH47" s="70"/>
      <c r="FI47" s="70"/>
      <c r="FJ47" s="70"/>
      <c r="FK47" s="70"/>
      <c r="FL47" s="70"/>
      <c r="FM47" s="70" t="s">
        <v>398</v>
      </c>
      <c r="FN47" s="70" t="s">
        <v>398</v>
      </c>
      <c r="FQ47" s="70" t="s">
        <v>398</v>
      </c>
    </row>
    <row r="48" spans="1:173" ht="12.75" customHeight="1" x14ac:dyDescent="0.25">
      <c r="A48" s="69" t="s">
        <v>228</v>
      </c>
      <c r="B48" s="70" t="s">
        <v>88</v>
      </c>
      <c r="C48" s="70" t="s">
        <v>85</v>
      </c>
      <c r="D48" s="70">
        <v>2008</v>
      </c>
      <c r="E48" s="71" t="s">
        <v>285</v>
      </c>
      <c r="F48" s="71" t="s">
        <v>20</v>
      </c>
      <c r="G48" s="71">
        <v>72.927000000000007</v>
      </c>
      <c r="H48" s="71">
        <v>130.03016666666667</v>
      </c>
      <c r="I48" s="72">
        <v>1</v>
      </c>
      <c r="J48" s="73">
        <v>6</v>
      </c>
      <c r="K48" s="73">
        <v>19.0580270942</v>
      </c>
      <c r="L48" s="73">
        <v>109.32248</v>
      </c>
      <c r="M48" s="73">
        <v>1175.293056</v>
      </c>
      <c r="N48" s="71">
        <v>1.5</v>
      </c>
      <c r="O48" s="71">
        <v>0.11459999999999999</v>
      </c>
      <c r="P48" s="71">
        <v>13.089005235602095</v>
      </c>
      <c r="Q48" s="71">
        <v>7.6321000000000003</v>
      </c>
      <c r="R48" s="71">
        <v>-26</v>
      </c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0"/>
      <c r="AW48" s="74">
        <v>1.2041246839008923E-3</v>
      </c>
      <c r="AX48" s="74">
        <v>3.0791001166127281E-3</v>
      </c>
      <c r="AY48" s="74">
        <v>5.358944458274918E-3</v>
      </c>
      <c r="AZ48" s="74">
        <v>1.1006145097679538E-2</v>
      </c>
      <c r="BA48" s="74">
        <v>2.9087669186724497E-2</v>
      </c>
      <c r="BB48" s="74">
        <v>2.3584596637884724E-2</v>
      </c>
      <c r="BC48" s="74">
        <v>2.8563567039215945E-2</v>
      </c>
      <c r="BD48" s="74">
        <v>4.6776116665138034E-2</v>
      </c>
      <c r="BE48" s="74">
        <v>4.5334835759489517E-2</v>
      </c>
      <c r="BF48" s="74">
        <v>0.11569554906251228</v>
      </c>
      <c r="BG48" s="74">
        <v>4.1666120726929677E-2</v>
      </c>
      <c r="BH48" s="74">
        <v>0.14019732445853697</v>
      </c>
      <c r="BI48" s="74">
        <v>4.1010993042543992E-2</v>
      </c>
      <c r="BJ48" s="74">
        <v>0.28694592576093081</v>
      </c>
      <c r="BK48" s="74">
        <v>3.7866380157492691E-2</v>
      </c>
      <c r="BL48" s="74">
        <v>0.39438686600018347</v>
      </c>
      <c r="BM48" s="74">
        <v>1.7295370867782132E-2</v>
      </c>
      <c r="BN48" s="74">
        <v>0.21881264658481936</v>
      </c>
      <c r="BO48" s="74">
        <v>9.7745050510344468E-3</v>
      </c>
      <c r="BP48" s="74">
        <v>7.0491738839899898E-2</v>
      </c>
      <c r="BQ48" s="74">
        <v>1.4281783519607972E-2</v>
      </c>
      <c r="BR48" s="74">
        <v>6.6691998270462906E-3</v>
      </c>
      <c r="BS48" s="70"/>
      <c r="BT48" s="70"/>
      <c r="BU48" s="74">
        <v>0.12761887291833177</v>
      </c>
      <c r="BV48" s="70"/>
      <c r="BW48" s="74">
        <v>0.83594292527613634</v>
      </c>
      <c r="BX48" s="70"/>
      <c r="BY48" s="70"/>
      <c r="BZ48" s="74">
        <v>0.64726615217305872</v>
      </c>
      <c r="CA48" s="70"/>
      <c r="CB48" s="74">
        <v>0.26860235059813153</v>
      </c>
      <c r="CC48" s="74">
        <v>0.16771268720273577</v>
      </c>
      <c r="CD48" s="74">
        <v>1.886767731030778</v>
      </c>
      <c r="CE48" s="74">
        <v>0.9905530587911584</v>
      </c>
      <c r="CF48" s="74">
        <v>4.2059197337561089</v>
      </c>
      <c r="CG48" s="74">
        <v>0.64988666291060126</v>
      </c>
      <c r="CH48" s="74">
        <v>1.7950498552167815</v>
      </c>
      <c r="CI48" s="74">
        <v>0.27908439354830256</v>
      </c>
      <c r="CJ48" s="74">
        <v>0.90276594908347618</v>
      </c>
      <c r="CK48" s="74">
        <v>0.15461013351502206</v>
      </c>
      <c r="CL48" s="74">
        <v>0.39700737673772618</v>
      </c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4">
        <v>1.2167817507632237</v>
      </c>
      <c r="DJ48" s="74">
        <v>8.3843241047680177</v>
      </c>
      <c r="DK48" s="70"/>
      <c r="DL48" s="74">
        <v>6.8905735145263067</v>
      </c>
      <c r="DM48" s="70"/>
      <c r="DN48" s="74">
        <v>8.3823086599997438</v>
      </c>
      <c r="DO48" s="74">
        <v>5.1287523651004747</v>
      </c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4"/>
      <c r="FA48" s="74"/>
      <c r="FB48" s="74"/>
      <c r="FC48" s="74"/>
      <c r="FD48" s="70"/>
      <c r="FE48" s="70"/>
      <c r="FF48" s="70"/>
      <c r="FG48" s="70"/>
      <c r="FH48" s="70"/>
      <c r="FI48" s="70"/>
      <c r="FJ48" s="70"/>
      <c r="FK48" s="70"/>
      <c r="FL48" s="70"/>
      <c r="FM48" s="70" t="s">
        <v>398</v>
      </c>
      <c r="FN48" s="70" t="s">
        <v>398</v>
      </c>
      <c r="FQ48" s="70" t="s">
        <v>398</v>
      </c>
    </row>
    <row r="49" spans="1:173" ht="12.75" customHeight="1" x14ac:dyDescent="0.25">
      <c r="A49" s="69" t="s">
        <v>229</v>
      </c>
      <c r="B49" s="70" t="s">
        <v>88</v>
      </c>
      <c r="C49" s="70" t="s">
        <v>85</v>
      </c>
      <c r="D49" s="70">
        <v>2008</v>
      </c>
      <c r="E49" s="71" t="s">
        <v>285</v>
      </c>
      <c r="F49" s="71" t="s">
        <v>20</v>
      </c>
      <c r="G49" s="71">
        <v>72.891466666666673</v>
      </c>
      <c r="H49" s="71">
        <v>131.93115000000003</v>
      </c>
      <c r="I49" s="72">
        <v>1</v>
      </c>
      <c r="J49" s="73">
        <v>21.8</v>
      </c>
      <c r="K49" s="73">
        <v>81.352301154100005</v>
      </c>
      <c r="L49" s="73">
        <v>138.727225</v>
      </c>
      <c r="M49" s="73">
        <v>1112.465449</v>
      </c>
      <c r="N49" s="71">
        <v>1.56</v>
      </c>
      <c r="O49" s="71">
        <v>0.15160000000000001</v>
      </c>
      <c r="P49" s="71">
        <v>10.29023746701847</v>
      </c>
      <c r="Q49" s="71">
        <v>20.524799999999999</v>
      </c>
      <c r="R49" s="71">
        <v>-25.62</v>
      </c>
      <c r="S49" s="71">
        <v>-517.09986556303215</v>
      </c>
      <c r="T49" s="71" t="s">
        <v>106</v>
      </c>
      <c r="U49" s="71">
        <v>197.5</v>
      </c>
      <c r="V49" s="71">
        <v>148.30000000000001</v>
      </c>
      <c r="W49" s="71">
        <v>962</v>
      </c>
      <c r="X49" s="71">
        <v>61</v>
      </c>
      <c r="Y49" s="71">
        <v>3</v>
      </c>
      <c r="Z49" s="71">
        <v>55</v>
      </c>
      <c r="AA49" s="71">
        <v>26.4</v>
      </c>
      <c r="AB49" s="71">
        <v>0.8</v>
      </c>
      <c r="AC49" s="71">
        <v>26.3</v>
      </c>
      <c r="AD49" s="71">
        <v>0.7</v>
      </c>
      <c r="AE49" s="71">
        <v>23.2</v>
      </c>
      <c r="AF49" s="71">
        <v>3.5</v>
      </c>
      <c r="AG49" s="71">
        <v>0.34525513265609897</v>
      </c>
      <c r="AH49" s="71">
        <v>34.525513265609895</v>
      </c>
      <c r="AI49" s="71">
        <v>0.18332453922067901</v>
      </c>
      <c r="AJ49" s="71">
        <v>0.44825389723479397</v>
      </c>
      <c r="AK49" s="71">
        <v>44.825389723479397</v>
      </c>
      <c r="AL49" s="71">
        <v>9.8779828858318194E-2</v>
      </c>
      <c r="AM49" s="71">
        <v>0.206490970109108</v>
      </c>
      <c r="AN49" s="71">
        <v>20.649097010910801</v>
      </c>
      <c r="AO49" s="71">
        <v>0.123224251210755</v>
      </c>
      <c r="AP49" s="71">
        <v>0.56490081441975359</v>
      </c>
      <c r="AQ49" s="71">
        <v>0.43509918558024641</v>
      </c>
      <c r="AR49" s="71">
        <v>4.0936471528681535</v>
      </c>
      <c r="AS49" s="71">
        <v>5.3148906898512767</v>
      </c>
      <c r="AT49" s="71">
        <v>9.4085378427194293</v>
      </c>
      <c r="AU49" s="71">
        <v>79.350902989089292</v>
      </c>
      <c r="AV49" s="70"/>
      <c r="AW49" s="70"/>
      <c r="AX49" s="74">
        <v>5.1644839413782359E-4</v>
      </c>
      <c r="AY49" s="74">
        <v>4.3898113501714998E-3</v>
      </c>
      <c r="AZ49" s="74">
        <v>3.551800748362957E-3</v>
      </c>
      <c r="BA49" s="74">
        <v>6.1876364203305289E-3</v>
      </c>
      <c r="BB49" s="74">
        <v>5.45681322107889E-3</v>
      </c>
      <c r="BC49" s="74">
        <v>8.9160430308699717E-3</v>
      </c>
      <c r="BD49" s="74">
        <v>1.9975834112878083E-2</v>
      </c>
      <c r="BE49" s="74">
        <v>1.9050124727159341E-2</v>
      </c>
      <c r="BF49" s="74">
        <v>4.7162457125038984E-2</v>
      </c>
      <c r="BG49" s="74">
        <v>1.9975834112878083E-2</v>
      </c>
      <c r="BH49" s="74">
        <v>5.895307140629872E-2</v>
      </c>
      <c r="BI49" s="74">
        <v>1.8757795447458685E-2</v>
      </c>
      <c r="BJ49" s="74">
        <v>0.10767461802307453</v>
      </c>
      <c r="BK49" s="74">
        <v>1.6370439663236671E-2</v>
      </c>
      <c r="BL49" s="74">
        <v>0.10085360149672591</v>
      </c>
      <c r="BM49" s="74">
        <v>9.2083723105706294E-3</v>
      </c>
      <c r="BN49" s="74">
        <v>9.1109292173370757E-2</v>
      </c>
      <c r="BO49" s="74">
        <v>5.310648581228563E-3</v>
      </c>
      <c r="BP49" s="74">
        <v>3.4982070470845027E-2</v>
      </c>
      <c r="BQ49" s="70"/>
      <c r="BR49" s="74">
        <v>2.9330371063299035E-3</v>
      </c>
      <c r="BS49" s="70"/>
      <c r="BT49" s="70"/>
      <c r="BU49" s="74">
        <v>0.15152400997817275</v>
      </c>
      <c r="BV49" s="70"/>
      <c r="BW49" s="74">
        <v>0.45944418459619585</v>
      </c>
      <c r="BX49" s="70"/>
      <c r="BY49" s="74">
        <v>1.3154817586529468E-2</v>
      </c>
      <c r="BZ49" s="74">
        <v>0.12229108200810726</v>
      </c>
      <c r="CA49" s="74">
        <v>8.1852198316183355E-3</v>
      </c>
      <c r="CB49" s="74">
        <v>5.2132054879950117E-2</v>
      </c>
      <c r="CC49" s="74">
        <v>3.0207358902400998E-2</v>
      </c>
      <c r="CD49" s="74">
        <v>0.18806516994075462</v>
      </c>
      <c r="CE49" s="74">
        <v>0.11108512628624882</v>
      </c>
      <c r="CF49" s="74">
        <v>0.40097832865606492</v>
      </c>
      <c r="CG49" s="74">
        <v>8.5749922045525423E-2</v>
      </c>
      <c r="CH49" s="74">
        <v>0.24799267227938884</v>
      </c>
      <c r="CI49" s="74">
        <v>4.4921265980667292E-2</v>
      </c>
      <c r="CJ49" s="74">
        <v>0.16955098222637982</v>
      </c>
      <c r="CK49" s="74">
        <v>2.3678671655753044E-2</v>
      </c>
      <c r="CL49" s="74">
        <v>7.8928905519176806E-2</v>
      </c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4">
        <v>0.44321990957280955</v>
      </c>
      <c r="DJ49" s="74">
        <v>1.0518007483629563</v>
      </c>
      <c r="DK49" s="70"/>
      <c r="DL49" s="74">
        <v>2.3730900296801147</v>
      </c>
      <c r="DM49" s="70"/>
      <c r="DN49" s="74">
        <v>6.7901419564317154</v>
      </c>
      <c r="DO49" s="74">
        <v>4.597725604058204</v>
      </c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4"/>
      <c r="FA49" s="74"/>
      <c r="FB49" s="74"/>
      <c r="FC49" s="74"/>
      <c r="FD49" s="70"/>
      <c r="FE49" s="70"/>
      <c r="FF49" s="70"/>
      <c r="FG49" s="70"/>
      <c r="FH49" s="70"/>
      <c r="FI49" s="70"/>
      <c r="FJ49" s="70"/>
      <c r="FK49" s="70"/>
      <c r="FL49" s="70"/>
      <c r="FM49" s="70" t="s">
        <v>398</v>
      </c>
      <c r="FN49" s="70" t="s">
        <v>398</v>
      </c>
      <c r="FO49" s="70" t="s">
        <v>398</v>
      </c>
      <c r="FQ49" s="70" t="s">
        <v>398</v>
      </c>
    </row>
    <row r="50" spans="1:173" ht="12.75" customHeight="1" x14ac:dyDescent="0.25">
      <c r="A50" s="69" t="s">
        <v>230</v>
      </c>
      <c r="B50" s="70" t="s">
        <v>88</v>
      </c>
      <c r="C50" s="70" t="s">
        <v>85</v>
      </c>
      <c r="D50" s="70">
        <v>2008</v>
      </c>
      <c r="E50" s="71" t="s">
        <v>285</v>
      </c>
      <c r="F50" s="71" t="s">
        <v>20</v>
      </c>
      <c r="G50" s="71">
        <v>72.705849999999984</v>
      </c>
      <c r="H50" s="71">
        <v>131.66269999999997</v>
      </c>
      <c r="I50" s="72">
        <v>1</v>
      </c>
      <c r="J50" s="73">
        <v>18.8</v>
      </c>
      <c r="K50" s="73">
        <v>74.189102266000006</v>
      </c>
      <c r="L50" s="73">
        <v>117.93156</v>
      </c>
      <c r="M50" s="73">
        <v>1119.9134570000001</v>
      </c>
      <c r="N50" s="71">
        <v>2.09</v>
      </c>
      <c r="O50" s="71">
        <v>0.18379999999999999</v>
      </c>
      <c r="P50" s="71">
        <v>11.371055495103374</v>
      </c>
      <c r="Q50" s="71">
        <v>23.9221</v>
      </c>
      <c r="R50" s="71">
        <v>-25.9</v>
      </c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0"/>
      <c r="AW50" s="70"/>
      <c r="AX50" s="70"/>
      <c r="AY50" s="74">
        <v>6.0613407685780087E-3</v>
      </c>
      <c r="AZ50" s="74">
        <v>9.907156980365435E-3</v>
      </c>
      <c r="BA50" s="74">
        <v>1.1077622783952912E-2</v>
      </c>
      <c r="BB50" s="74">
        <v>9.8653546302373118E-3</v>
      </c>
      <c r="BC50" s="74">
        <v>1.245710033818101E-2</v>
      </c>
      <c r="BD50" s="74">
        <v>2.9261645089686941E-2</v>
      </c>
      <c r="BE50" s="74">
        <v>2.742234168404948E-2</v>
      </c>
      <c r="BF50" s="74">
        <v>6.813783070884244E-2</v>
      </c>
      <c r="BG50" s="74">
        <v>2.5499433578155761E-2</v>
      </c>
      <c r="BH50" s="74">
        <v>7.6080277233186042E-2</v>
      </c>
      <c r="BI50" s="74">
        <v>2.2907687870212065E-2</v>
      </c>
      <c r="BJ50" s="74">
        <v>0.14087391993177856</v>
      </c>
      <c r="BK50" s="74">
        <v>1.8560243456887147E-2</v>
      </c>
      <c r="BL50" s="74">
        <v>0.12164483887284146</v>
      </c>
      <c r="BM50" s="74">
        <v>9.4473311289560713E-3</v>
      </c>
      <c r="BN50" s="74">
        <v>0.10199773431262305</v>
      </c>
      <c r="BO50" s="74">
        <v>4.0631884324536715E-3</v>
      </c>
      <c r="BP50" s="74">
        <v>3.3316473052114992E-2</v>
      </c>
      <c r="BQ50" s="70"/>
      <c r="BR50" s="74">
        <v>1.6344718900096564E-3</v>
      </c>
      <c r="BS50" s="70"/>
      <c r="BT50" s="70"/>
      <c r="BU50" s="74">
        <v>0.32104204898399386</v>
      </c>
      <c r="BV50" s="70"/>
      <c r="BW50" s="74">
        <v>0.85276794261373368</v>
      </c>
      <c r="BX50" s="70"/>
      <c r="BY50" s="74">
        <v>2.6920713482511988E-2</v>
      </c>
      <c r="BZ50" s="74">
        <v>0.23660130172518298</v>
      </c>
      <c r="CA50" s="74">
        <v>1.5048846046124709E-2</v>
      </c>
      <c r="CB50" s="74">
        <v>8.6530864765217097E-2</v>
      </c>
      <c r="CC50" s="74">
        <v>4.8072702647342827E-2</v>
      </c>
      <c r="CD50" s="74">
        <v>0.28509202787380705</v>
      </c>
      <c r="CE50" s="74">
        <v>0.15341462497021582</v>
      </c>
      <c r="CF50" s="74">
        <v>0.50162820153749033</v>
      </c>
      <c r="CG50" s="74">
        <v>0.105341922322873</v>
      </c>
      <c r="CH50" s="74">
        <v>0.28049376935971337</v>
      </c>
      <c r="CI50" s="74">
        <v>4.472851463709291E-2</v>
      </c>
      <c r="CJ50" s="74">
        <v>0.18434836406502775</v>
      </c>
      <c r="CK50" s="74">
        <v>2.6669899381743242E-2</v>
      </c>
      <c r="CL50" s="74">
        <v>7.9006441742154723E-2</v>
      </c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4">
        <v>0.52889169429105287</v>
      </c>
      <c r="DJ50" s="74">
        <v>1.2222171130460957</v>
      </c>
      <c r="DK50" s="70"/>
      <c r="DL50" s="74">
        <v>2.310902451747523</v>
      </c>
      <c r="DM50" s="70"/>
      <c r="DN50" s="74">
        <v>7.2543602920769619</v>
      </c>
      <c r="DO50" s="74">
        <v>4.5409754286739661</v>
      </c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4"/>
      <c r="FA50" s="74"/>
      <c r="FB50" s="74"/>
      <c r="FC50" s="74"/>
      <c r="FD50" s="70"/>
      <c r="FE50" s="70"/>
      <c r="FF50" s="70"/>
      <c r="FG50" s="70"/>
      <c r="FH50" s="70"/>
      <c r="FI50" s="70"/>
      <c r="FJ50" s="70"/>
      <c r="FK50" s="70"/>
      <c r="FL50" s="70"/>
      <c r="FM50" s="70" t="s">
        <v>398</v>
      </c>
      <c r="FN50" s="70" t="s">
        <v>398</v>
      </c>
      <c r="FQ50" s="70" t="s">
        <v>398</v>
      </c>
    </row>
    <row r="51" spans="1:173" ht="12.75" customHeight="1" x14ac:dyDescent="0.25">
      <c r="A51" s="69" t="s">
        <v>10</v>
      </c>
      <c r="B51" s="70" t="s">
        <v>88</v>
      </c>
      <c r="C51" s="70" t="s">
        <v>85</v>
      </c>
      <c r="D51" s="70">
        <v>2008</v>
      </c>
      <c r="E51" s="71" t="s">
        <v>285</v>
      </c>
      <c r="F51" s="71" t="s">
        <v>20</v>
      </c>
      <c r="G51" s="71">
        <v>72.700866666666656</v>
      </c>
      <c r="H51" s="71">
        <v>130.17526666666669</v>
      </c>
      <c r="I51" s="72">
        <v>1</v>
      </c>
      <c r="J51" s="73">
        <v>6</v>
      </c>
      <c r="K51" s="73">
        <v>24.8350336548</v>
      </c>
      <c r="L51" s="73">
        <v>87.263582999999997</v>
      </c>
      <c r="M51" s="73">
        <v>1169.5023630000001</v>
      </c>
      <c r="N51" s="71">
        <v>2.58</v>
      </c>
      <c r="O51" s="71">
        <v>0.1802</v>
      </c>
      <c r="P51" s="71">
        <v>14.317425083240844</v>
      </c>
      <c r="Q51" s="71">
        <v>12</v>
      </c>
      <c r="R51" s="71">
        <v>-26.46</v>
      </c>
      <c r="S51" s="71">
        <v>-435.97105416368976</v>
      </c>
      <c r="T51" s="71" t="s">
        <v>89</v>
      </c>
      <c r="U51" s="71">
        <v>197.5</v>
      </c>
      <c r="V51" s="71">
        <v>148.30000000000001</v>
      </c>
      <c r="W51" s="71">
        <v>962</v>
      </c>
      <c r="X51" s="71">
        <v>61</v>
      </c>
      <c r="Y51" s="71">
        <v>3</v>
      </c>
      <c r="Z51" s="71">
        <v>55</v>
      </c>
      <c r="AA51" s="71">
        <v>26.4</v>
      </c>
      <c r="AB51" s="71">
        <v>0.8</v>
      </c>
      <c r="AC51" s="71">
        <v>26.3</v>
      </c>
      <c r="AD51" s="71">
        <v>0.7</v>
      </c>
      <c r="AE51" s="71">
        <v>23.2</v>
      </c>
      <c r="AF51" s="71">
        <v>3.5</v>
      </c>
      <c r="AG51" s="71">
        <v>0.46156459422100898</v>
      </c>
      <c r="AH51" s="71">
        <v>46.156459422100902</v>
      </c>
      <c r="AI51" s="71">
        <v>0.213456169656733</v>
      </c>
      <c r="AJ51" s="71">
        <v>0.34068018507766101</v>
      </c>
      <c r="AK51" s="71">
        <v>34.068018507766098</v>
      </c>
      <c r="AL51" s="71">
        <v>0.107546003042785</v>
      </c>
      <c r="AM51" s="71">
        <v>0.197755220701329</v>
      </c>
      <c r="AN51" s="71">
        <v>19.775522070132901</v>
      </c>
      <c r="AO51" s="71">
        <v>0.15073001699525501</v>
      </c>
      <c r="AP51" s="71">
        <v>0.42465865016346616</v>
      </c>
      <c r="AQ51" s="71">
        <v>0.57534134983653384</v>
      </c>
      <c r="AR51" s="71">
        <v>25.602988041439371</v>
      </c>
      <c r="AS51" s="71">
        <v>18.897529866257855</v>
      </c>
      <c r="AT51" s="71">
        <v>44.50051790769723</v>
      </c>
      <c r="AU51" s="71">
        <v>80.224477929867007</v>
      </c>
      <c r="AV51" s="70"/>
      <c r="AW51" s="74">
        <v>6.2584705805790002E-3</v>
      </c>
      <c r="AX51" s="74">
        <v>7.2403967154341595E-3</v>
      </c>
      <c r="AY51" s="74">
        <v>1.271221112109963E-2</v>
      </c>
      <c r="AZ51" s="74">
        <v>1.4879456207979402E-2</v>
      </c>
      <c r="BA51" s="74">
        <v>3.8566862125649581E-2</v>
      </c>
      <c r="BB51" s="74">
        <v>2.8927515851673875E-2</v>
      </c>
      <c r="BC51" s="74">
        <v>7.6054585785861092E-2</v>
      </c>
      <c r="BD51" s="74">
        <v>7.8572194225178624E-2</v>
      </c>
      <c r="BE51" s="74">
        <v>9.5167428249280775E-2</v>
      </c>
      <c r="BF51" s="74">
        <v>0.16497087766332882</v>
      </c>
      <c r="BG51" s="74">
        <v>7.2261417066573491E-2</v>
      </c>
      <c r="BH51" s="74">
        <v>0.17603659483347403</v>
      </c>
      <c r="BI51" s="74">
        <v>5.3749451049035078E-2</v>
      </c>
      <c r="BJ51" s="74">
        <v>0.274500696155902</v>
      </c>
      <c r="BK51" s="74">
        <v>3.8244453434038192E-2</v>
      </c>
      <c r="BL51" s="74">
        <v>0.20827930482838222</v>
      </c>
      <c r="BM51" s="74">
        <v>2.8008475824519961E-2</v>
      </c>
      <c r="BN51" s="74">
        <v>0.18228643724327939</v>
      </c>
      <c r="BO51" s="74">
        <v>1.7359136472603912E-2</v>
      </c>
      <c r="BP51" s="74">
        <v>3.865648086141122E-2</v>
      </c>
      <c r="BQ51" s="74">
        <v>7.3583333333333322E-3</v>
      </c>
      <c r="BR51" s="74">
        <v>4.0333333333333332E-3</v>
      </c>
      <c r="BS51" s="70"/>
      <c r="BT51" s="70"/>
      <c r="BU51" s="74">
        <v>1.863085881093606</v>
      </c>
      <c r="BV51" s="74">
        <v>5.3749999999999999E-2</v>
      </c>
      <c r="BW51" s="74">
        <v>5.7065090088758907</v>
      </c>
      <c r="BX51" s="74">
        <v>3.4239996207666685</v>
      </c>
      <c r="BY51" s="74">
        <v>0.15401383103822466</v>
      </c>
      <c r="BZ51" s="74">
        <v>1.5844358770497928</v>
      </c>
      <c r="CA51" s="74">
        <v>0.1237104455726159</v>
      </c>
      <c r="CB51" s="74">
        <v>0.45430415179956435</v>
      </c>
      <c r="CC51" s="74">
        <v>0.28758343420006088</v>
      </c>
      <c r="CD51" s="74">
        <v>1.6186064966935527</v>
      </c>
      <c r="CE51" s="74">
        <v>0.78241985092728938</v>
      </c>
      <c r="CF51" s="74">
        <v>2.083924297316964</v>
      </c>
      <c r="CG51" s="74">
        <v>0.70784008595855619</v>
      </c>
      <c r="CH51" s="74">
        <v>2.8079235853598892</v>
      </c>
      <c r="CI51" s="74">
        <v>0.27393687155794744</v>
      </c>
      <c r="CJ51" s="74">
        <v>0.87423733876025567</v>
      </c>
      <c r="CK51" s="74">
        <v>5.997250179581453E-2</v>
      </c>
      <c r="CL51" s="74">
        <v>0.26261403494688096</v>
      </c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4">
        <v>1.0171210307026459</v>
      </c>
      <c r="DJ51" s="74">
        <v>7.0704487156963074</v>
      </c>
      <c r="DK51" s="70"/>
      <c r="DL51" s="74">
        <v>6.9514330175750176</v>
      </c>
      <c r="DM51" s="70"/>
      <c r="DN51" s="74">
        <v>5.1379594257724328</v>
      </c>
      <c r="DO51" s="74">
        <v>4.5459962377551113</v>
      </c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>
        <v>2.0855000000000001</v>
      </c>
      <c r="EG51" s="70">
        <v>4.7084999999999999</v>
      </c>
      <c r="EH51" s="70">
        <v>1.4835</v>
      </c>
      <c r="EI51" s="70">
        <v>3.8270000000000004</v>
      </c>
      <c r="EJ51" s="70">
        <v>6.6005000000000003</v>
      </c>
      <c r="EK51" s="70">
        <v>1.3975</v>
      </c>
      <c r="EL51" s="70">
        <v>20.102500000000003</v>
      </c>
      <c r="EM51" s="74">
        <v>11.825000000000001</v>
      </c>
      <c r="EN51" s="74">
        <v>15.265000000000001</v>
      </c>
      <c r="EO51" s="74">
        <v>8.6859999999999999</v>
      </c>
      <c r="EP51" s="74">
        <v>5.2675000000000001</v>
      </c>
      <c r="EQ51" s="74">
        <v>29.218500000000002</v>
      </c>
      <c r="ER51" s="74">
        <v>8.6</v>
      </c>
      <c r="ES51" s="74">
        <v>4.4935</v>
      </c>
      <c r="ET51" s="74">
        <v>3.0959999999999996</v>
      </c>
      <c r="EU51" s="74">
        <v>16.189499999999999</v>
      </c>
      <c r="EV51" s="74">
        <v>2.8165</v>
      </c>
      <c r="EW51" s="74">
        <v>6.1919999999999993</v>
      </c>
      <c r="EX51" s="74">
        <v>9.008499999999998</v>
      </c>
      <c r="EY51" s="74">
        <v>54.416499999999992</v>
      </c>
      <c r="EZ51" s="74">
        <v>0.16114790286975716</v>
      </c>
      <c r="FA51" s="74">
        <v>0.56901408450704227</v>
      </c>
      <c r="FB51" s="74">
        <v>0.52249999999999996</v>
      </c>
      <c r="FC51" s="74">
        <v>8.6471527257621457</v>
      </c>
      <c r="FD51" s="74">
        <v>0.66227223321769169</v>
      </c>
      <c r="FE51" s="74">
        <v>0.24344552339783546</v>
      </c>
      <c r="FF51" s="74">
        <v>7.9687102126741696E-2</v>
      </c>
      <c r="FG51" s="74">
        <v>0.32978318355896319</v>
      </c>
      <c r="FH51" s="74">
        <v>2.5178530300782587</v>
      </c>
      <c r="FI51" s="74">
        <v>1.6361429601692661</v>
      </c>
      <c r="FJ51" s="74">
        <v>0.21041071134926595</v>
      </c>
      <c r="FK51" s="74">
        <v>0.61340154352487741</v>
      </c>
      <c r="FL51" s="74">
        <v>6.2929962874229011</v>
      </c>
      <c r="FM51" s="70" t="s">
        <v>398</v>
      </c>
      <c r="FN51" s="70" t="s">
        <v>398</v>
      </c>
      <c r="FO51" s="70" t="s">
        <v>398</v>
      </c>
      <c r="FP51" s="70" t="s">
        <v>426</v>
      </c>
      <c r="FQ51" s="70" t="s">
        <v>398</v>
      </c>
    </row>
    <row r="52" spans="1:173" s="63" customFormat="1" ht="12.75" customHeight="1" x14ac:dyDescent="0.25">
      <c r="A52" s="62" t="s">
        <v>231</v>
      </c>
      <c r="B52" s="63" t="s">
        <v>88</v>
      </c>
      <c r="C52" s="63" t="s">
        <v>85</v>
      </c>
      <c r="D52" s="63">
        <v>2008</v>
      </c>
      <c r="E52" s="64" t="s">
        <v>285</v>
      </c>
      <c r="F52" s="64" t="s">
        <v>20</v>
      </c>
      <c r="G52" s="64">
        <v>72.450316666666666</v>
      </c>
      <c r="H52" s="64">
        <v>130.12481666666667</v>
      </c>
      <c r="I52" s="65">
        <v>1</v>
      </c>
      <c r="J52" s="66">
        <v>7</v>
      </c>
      <c r="K52" s="66">
        <v>23.845321460800001</v>
      </c>
      <c r="L52" s="66">
        <v>61.863362000000002</v>
      </c>
      <c r="M52" s="66">
        <v>1170.7302219999999</v>
      </c>
      <c r="N52" s="64">
        <v>3.81</v>
      </c>
      <c r="O52" s="64">
        <v>0.23519999999999999</v>
      </c>
      <c r="P52" s="64">
        <v>16.198979591836736</v>
      </c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BO52" s="67"/>
      <c r="BP52" s="67"/>
      <c r="BQ52" s="67"/>
      <c r="BR52" s="67"/>
      <c r="CI52" s="67"/>
      <c r="CJ52" s="67"/>
      <c r="CK52" s="67"/>
      <c r="CL52" s="67"/>
      <c r="DI52" s="67"/>
      <c r="DJ52" s="67"/>
      <c r="DL52" s="67">
        <v>3.1510868730317227</v>
      </c>
      <c r="DN52" s="67">
        <v>7.7275968682300356</v>
      </c>
      <c r="DO52" s="67">
        <v>4.6623346929181713</v>
      </c>
      <c r="DP52" s="67"/>
      <c r="EZ52" s="67"/>
      <c r="FA52" s="67"/>
      <c r="FB52" s="67"/>
      <c r="FC52" s="67"/>
      <c r="FM52" s="63" t="s">
        <v>398</v>
      </c>
      <c r="FQ52" s="63" t="s">
        <v>398</v>
      </c>
    </row>
    <row r="53" spans="1:173" ht="12.75" customHeight="1" x14ac:dyDescent="0.25">
      <c r="A53" s="69" t="s">
        <v>232</v>
      </c>
      <c r="B53" s="70" t="s">
        <v>88</v>
      </c>
      <c r="C53" s="70" t="s">
        <v>85</v>
      </c>
      <c r="D53" s="70">
        <v>2008</v>
      </c>
      <c r="E53" s="71" t="s">
        <v>285</v>
      </c>
      <c r="F53" s="71" t="s">
        <v>20</v>
      </c>
      <c r="G53" s="71">
        <v>72.586733333333342</v>
      </c>
      <c r="H53" s="71">
        <v>131.66148333333336</v>
      </c>
      <c r="I53" s="72">
        <v>1</v>
      </c>
      <c r="J53" s="73">
        <v>18</v>
      </c>
      <c r="K53" s="73">
        <v>74.513870186199995</v>
      </c>
      <c r="L53" s="73">
        <v>109.491822</v>
      </c>
      <c r="M53" s="73">
        <v>1119.2640650000001</v>
      </c>
      <c r="N53" s="71">
        <v>1.8199999999999998</v>
      </c>
      <c r="O53" s="71">
        <v>0.1595</v>
      </c>
      <c r="P53" s="71">
        <v>11.41065830721003</v>
      </c>
      <c r="Q53" s="71">
        <v>15.704599999999999</v>
      </c>
      <c r="R53" s="71">
        <v>-25.7</v>
      </c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0"/>
      <c r="AW53" s="70"/>
      <c r="AX53" s="70"/>
      <c r="AY53" s="74">
        <v>1.5218471021229449E-3</v>
      </c>
      <c r="AZ53" s="74">
        <v>3.5976720196630287E-3</v>
      </c>
      <c r="BA53" s="74">
        <v>4.4127198400468652E-3</v>
      </c>
      <c r="BB53" s="74">
        <v>5.9982425531372981E-3</v>
      </c>
      <c r="BC53" s="74">
        <v>9.9333953109280084E-3</v>
      </c>
      <c r="BD53" s="74">
        <v>2.4260407778612634E-2</v>
      </c>
      <c r="BE53" s="74">
        <v>2.2222788227653039E-2</v>
      </c>
      <c r="BF53" s="74">
        <v>5.9218318199763136E-2</v>
      </c>
      <c r="BG53" s="74">
        <v>2.3368949225067815E-2</v>
      </c>
      <c r="BH53" s="74">
        <v>7.1953440393260557E-2</v>
      </c>
      <c r="BI53" s="74">
        <v>2.3114246781197861E-2</v>
      </c>
      <c r="BJ53" s="74">
        <v>0.14199661245749653</v>
      </c>
      <c r="BK53" s="74">
        <v>1.9866790621856017E-2</v>
      </c>
      <c r="BL53" s="74">
        <v>0.124804197496275</v>
      </c>
      <c r="BM53" s="74">
        <v>1.0442800198667907E-2</v>
      </c>
      <c r="BN53" s="74">
        <v>0.11397934363180215</v>
      </c>
      <c r="BO53" s="74">
        <v>3.5276288475987932E-2</v>
      </c>
      <c r="BP53" s="74">
        <v>3.8396393413394805E-2</v>
      </c>
      <c r="BQ53" s="74">
        <v>1.2798797804464935E-3</v>
      </c>
      <c r="BR53" s="74">
        <v>4.1834876405639115E-4</v>
      </c>
      <c r="BS53" s="70"/>
      <c r="BT53" s="70"/>
      <c r="BU53" s="74">
        <v>0.15218471021229446</v>
      </c>
      <c r="BV53" s="74">
        <v>6.6859391515861608E-2</v>
      </c>
      <c r="BW53" s="74">
        <v>0.63166206079747333</v>
      </c>
      <c r="BX53" s="70"/>
      <c r="BY53" s="74">
        <v>2.5788622441832328E-2</v>
      </c>
      <c r="BZ53" s="74">
        <v>0.30691644486328845</v>
      </c>
      <c r="CA53" s="74">
        <v>1.5409497854131909E-2</v>
      </c>
      <c r="CB53" s="74">
        <v>0.1057015142060288</v>
      </c>
      <c r="CC53" s="74">
        <v>6.9406415954561096E-2</v>
      </c>
      <c r="CD53" s="74">
        <v>0.49157571666900146</v>
      </c>
      <c r="CE53" s="74">
        <v>0.27826241992791917</v>
      </c>
      <c r="CF53" s="74">
        <v>0.94876660341555985</v>
      </c>
      <c r="CG53" s="74">
        <v>0.19102683290246167</v>
      </c>
      <c r="CH53" s="74">
        <v>0.5355118882365677</v>
      </c>
      <c r="CI53" s="74">
        <v>8.7235587025457514E-2</v>
      </c>
      <c r="CJ53" s="74">
        <v>0.36104071418565264</v>
      </c>
      <c r="CK53" s="74">
        <v>5.0685786330119845E-2</v>
      </c>
      <c r="CL53" s="74">
        <v>0.16619334462514165</v>
      </c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4">
        <v>0.57983011346993873</v>
      </c>
      <c r="DJ53" s="74">
        <v>2.3404607567209608</v>
      </c>
      <c r="DK53" s="70"/>
      <c r="DL53" s="74">
        <v>4.0364594772677362</v>
      </c>
      <c r="DM53" s="70"/>
      <c r="DN53" s="74">
        <v>4.9202994021847521</v>
      </c>
      <c r="DO53" s="74">
        <v>4.713846154970418</v>
      </c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4"/>
      <c r="FA53" s="74"/>
      <c r="FB53" s="74"/>
      <c r="FC53" s="74"/>
      <c r="FD53" s="70"/>
      <c r="FE53" s="70"/>
      <c r="FF53" s="70"/>
      <c r="FG53" s="70"/>
      <c r="FH53" s="70"/>
      <c r="FI53" s="70"/>
      <c r="FJ53" s="70"/>
      <c r="FK53" s="70"/>
      <c r="FL53" s="70"/>
      <c r="FM53" s="70" t="s">
        <v>398</v>
      </c>
      <c r="FN53" s="70" t="s">
        <v>398</v>
      </c>
      <c r="FQ53" s="70" t="s">
        <v>398</v>
      </c>
    </row>
    <row r="54" spans="1:173" ht="12.75" customHeight="1" x14ac:dyDescent="0.25">
      <c r="A54" s="69" t="s">
        <v>233</v>
      </c>
      <c r="B54" s="70" t="s">
        <v>88</v>
      </c>
      <c r="C54" s="70" t="s">
        <v>85</v>
      </c>
      <c r="D54" s="70">
        <v>2008</v>
      </c>
      <c r="E54" s="71" t="s">
        <v>285</v>
      </c>
      <c r="F54" s="71" t="s">
        <v>20</v>
      </c>
      <c r="G54" s="71">
        <v>72.456450000000004</v>
      </c>
      <c r="H54" s="71">
        <v>131.65663333333333</v>
      </c>
      <c r="I54" s="72">
        <v>1</v>
      </c>
      <c r="J54" s="73">
        <v>18</v>
      </c>
      <c r="K54" s="73">
        <v>67.952097072800001</v>
      </c>
      <c r="L54" s="73">
        <v>101.385631</v>
      </c>
      <c r="M54" s="73">
        <v>1118.8591799999999</v>
      </c>
      <c r="N54" s="71">
        <v>2.1399999999999997</v>
      </c>
      <c r="O54" s="71">
        <v>0.18920000000000001</v>
      </c>
      <c r="P54" s="71">
        <v>11.310782241014797</v>
      </c>
      <c r="Q54" s="71">
        <v>25</v>
      </c>
      <c r="R54" s="71">
        <v>-25.81</v>
      </c>
      <c r="S54" s="71">
        <v>-495.15437312820399</v>
      </c>
      <c r="T54" s="71" t="s">
        <v>99</v>
      </c>
      <c r="U54" s="71">
        <v>197.5</v>
      </c>
      <c r="V54" s="71">
        <v>148.30000000000001</v>
      </c>
      <c r="W54" s="71">
        <v>962</v>
      </c>
      <c r="X54" s="71">
        <v>61</v>
      </c>
      <c r="Y54" s="71">
        <v>3</v>
      </c>
      <c r="Z54" s="71">
        <v>55</v>
      </c>
      <c r="AA54" s="71">
        <v>26.4</v>
      </c>
      <c r="AB54" s="71">
        <v>0.8</v>
      </c>
      <c r="AC54" s="71">
        <v>26.3</v>
      </c>
      <c r="AD54" s="71">
        <v>0.7</v>
      </c>
      <c r="AE54" s="71">
        <v>23.2</v>
      </c>
      <c r="AF54" s="71">
        <v>3.5</v>
      </c>
      <c r="AG54" s="71">
        <v>0.38189530973932001</v>
      </c>
      <c r="AH54" s="71">
        <v>38.189530973932001</v>
      </c>
      <c r="AI54" s="71">
        <v>0.19120729055833399</v>
      </c>
      <c r="AJ54" s="71">
        <v>0.41771491479936501</v>
      </c>
      <c r="AK54" s="71">
        <v>41.7714914799365</v>
      </c>
      <c r="AL54" s="71">
        <v>0.10209027796126501</v>
      </c>
      <c r="AM54" s="71">
        <v>0.200389775461317</v>
      </c>
      <c r="AN54" s="71">
        <v>20.038977546131701</v>
      </c>
      <c r="AO54" s="71">
        <v>0.129738050940093</v>
      </c>
      <c r="AP54" s="71">
        <v>0.52239816598187583</v>
      </c>
      <c r="AQ54" s="71">
        <v>0.47760183401812417</v>
      </c>
      <c r="AR54" s="71">
        <v>6.9957110419287583</v>
      </c>
      <c r="AS54" s="71">
        <v>7.6518688952606855</v>
      </c>
      <c r="AT54" s="71">
        <v>14.647579937189446</v>
      </c>
      <c r="AU54" s="71">
        <v>79.961022453868509</v>
      </c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M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4">
        <v>1.0699999999999998</v>
      </c>
      <c r="EG54" s="74">
        <v>1.9431199999999995</v>
      </c>
      <c r="EH54" s="74">
        <v>0.70191999999999977</v>
      </c>
      <c r="EI54" s="74">
        <v>1.3011199999999996</v>
      </c>
      <c r="EJ54" s="74">
        <v>1.97736</v>
      </c>
      <c r="EK54" s="74">
        <v>0.47936000000000001</v>
      </c>
      <c r="EL54" s="74">
        <v>7.47288</v>
      </c>
      <c r="EM54" s="74">
        <v>3.7578399999999998</v>
      </c>
      <c r="EN54" s="74">
        <v>4.1515999999999993</v>
      </c>
      <c r="EO54" s="74">
        <v>3.0387999999999993</v>
      </c>
      <c r="EP54" s="74">
        <v>1.6863199999999998</v>
      </c>
      <c r="EQ54" s="74">
        <v>8.8767199999999988</v>
      </c>
      <c r="ER54" s="74">
        <v>1.9602399999999998</v>
      </c>
      <c r="ES54" s="74">
        <v>1.1470399999999998</v>
      </c>
      <c r="ET54" s="74">
        <v>0.90736000000000006</v>
      </c>
      <c r="EU54" s="74">
        <v>4.0146399999999991</v>
      </c>
      <c r="EV54" s="74">
        <v>0.68479999999999985</v>
      </c>
      <c r="EW54" s="74">
        <v>0.80463999999999969</v>
      </c>
      <c r="EX54" s="74">
        <v>1.4894399999999997</v>
      </c>
      <c r="EY54" s="74">
        <v>14.380799999999995</v>
      </c>
      <c r="EZ54" s="74">
        <v>0.21890067502410801</v>
      </c>
      <c r="FA54" s="74">
        <v>0.731958762886598</v>
      </c>
      <c r="FB54" s="74">
        <v>0.58515283842794763</v>
      </c>
      <c r="FC54" s="74">
        <v>12.428836071798456</v>
      </c>
      <c r="FD54" s="74">
        <v>9.1828423375201751E-2</v>
      </c>
      <c r="FE54" s="74">
        <v>2.6049688170584676E-2</v>
      </c>
      <c r="FF54" s="74">
        <v>4.5816034470877566E-3</v>
      </c>
      <c r="FG54" s="74">
        <v>7.2258431508355467E-2</v>
      </c>
      <c r="FH54" s="74">
        <v>0.48427548435717604</v>
      </c>
      <c r="FI54" s="74">
        <v>0.30428392036444257</v>
      </c>
      <c r="FJ54" s="74">
        <v>4.3525232747333692E-2</v>
      </c>
      <c r="FK54" s="74">
        <v>0.13024844085292336</v>
      </c>
      <c r="FL54" s="74">
        <v>1.1570512248231053</v>
      </c>
      <c r="FM54" s="70" t="s">
        <v>398</v>
      </c>
      <c r="FN54" s="70" t="s">
        <v>398</v>
      </c>
      <c r="FO54" s="70" t="s">
        <v>398</v>
      </c>
      <c r="FP54" s="70" t="s">
        <v>427</v>
      </c>
    </row>
    <row r="55" spans="1:173" ht="12.75" customHeight="1" x14ac:dyDescent="0.25">
      <c r="A55" s="69" t="s">
        <v>234</v>
      </c>
      <c r="B55" s="70" t="s">
        <v>88</v>
      </c>
      <c r="C55" s="70" t="s">
        <v>85</v>
      </c>
      <c r="D55" s="70">
        <v>2008</v>
      </c>
      <c r="E55" s="71" t="s">
        <v>285</v>
      </c>
      <c r="F55" s="71" t="s">
        <v>20</v>
      </c>
      <c r="G55" s="71">
        <v>72.283699999999996</v>
      </c>
      <c r="H55" s="71">
        <v>130.07048333333336</v>
      </c>
      <c r="I55" s="72">
        <v>1</v>
      </c>
      <c r="J55" s="73">
        <v>8.5</v>
      </c>
      <c r="K55" s="73">
        <v>18.3437331288</v>
      </c>
      <c r="L55" s="73">
        <v>46.242922</v>
      </c>
      <c r="M55" s="73">
        <v>1172.6575769999999</v>
      </c>
      <c r="N55" s="71">
        <v>9.6</v>
      </c>
      <c r="O55" s="71">
        <v>0.5</v>
      </c>
      <c r="P55" s="71">
        <v>19.2</v>
      </c>
      <c r="Q55" s="71">
        <v>13.7883</v>
      </c>
      <c r="R55" s="71">
        <v>-27.5</v>
      </c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0"/>
      <c r="AW55" s="74">
        <v>1.2546869447285017E-3</v>
      </c>
      <c r="AX55" s="74">
        <v>5.8890508619626782E-3</v>
      </c>
      <c r="AY55" s="74">
        <v>1.5012728182589587E-2</v>
      </c>
      <c r="AZ55" s="74">
        <v>4.7866669567676948E-2</v>
      </c>
      <c r="BA55" s="74">
        <v>4.4965659290848031E-2</v>
      </c>
      <c r="BB55" s="74">
        <v>4.9317174706091392E-2</v>
      </c>
      <c r="BC55" s="74">
        <v>5.1420407156792351E-2</v>
      </c>
      <c r="BD55" s="74">
        <v>0.12256768419602128</v>
      </c>
      <c r="BE55" s="74">
        <v>9.2832328858524993E-2</v>
      </c>
      <c r="BF55" s="74">
        <v>0.26109092491460151</v>
      </c>
      <c r="BG55" s="74">
        <v>7.9052530043587671E-2</v>
      </c>
      <c r="BH55" s="74">
        <v>0.28647476483685441</v>
      </c>
      <c r="BI55" s="74">
        <v>7.2235155893039749E-2</v>
      </c>
      <c r="BJ55" s="74">
        <v>0.57367478224291613</v>
      </c>
      <c r="BK55" s="74">
        <v>6.8971519331607237E-2</v>
      </c>
      <c r="BL55" s="74">
        <v>0.42644851069384915</v>
      </c>
      <c r="BM55" s="74">
        <v>2.4150910554600641E-2</v>
      </c>
      <c r="BN55" s="74">
        <v>0.33651719211215303</v>
      </c>
      <c r="BO55" s="74">
        <v>1.1531515850394901E-2</v>
      </c>
      <c r="BP55" s="74">
        <v>9.8634349412182784E-2</v>
      </c>
      <c r="BQ55" s="74">
        <v>1.3489697787254411E-2</v>
      </c>
      <c r="BR55" s="74">
        <v>6.4837579687126038E-3</v>
      </c>
      <c r="BS55" s="70"/>
      <c r="BT55" s="70"/>
      <c r="BU55" s="74">
        <v>0.68608893047003627</v>
      </c>
      <c r="BV55" s="74">
        <v>0.30605658420544946</v>
      </c>
      <c r="BW55" s="74">
        <v>1.1821616878077792</v>
      </c>
      <c r="BX55" s="70"/>
      <c r="BY55" s="74">
        <v>0.1240181893344357</v>
      </c>
      <c r="BZ55" s="74">
        <v>0.70276973956180233</v>
      </c>
      <c r="CA55" s="74">
        <v>7.2525256920722633E-2</v>
      </c>
      <c r="CB55" s="74">
        <v>0.71074751782308199</v>
      </c>
      <c r="CC55" s="74">
        <v>0.34812123321946864</v>
      </c>
      <c r="CD55" s="74">
        <v>1.3562223044175135</v>
      </c>
      <c r="CE55" s="74">
        <v>0.97764046329134113</v>
      </c>
      <c r="CF55" s="74">
        <v>2.0597172965485231</v>
      </c>
      <c r="CG55" s="74">
        <v>0.70567074983863132</v>
      </c>
      <c r="CH55" s="74">
        <v>1.8711516285546443</v>
      </c>
      <c r="CI55" s="74">
        <v>0.29010102768289053</v>
      </c>
      <c r="CJ55" s="74">
        <v>2.2482829645424021</v>
      </c>
      <c r="CK55" s="74">
        <v>0.25818991463777263</v>
      </c>
      <c r="CL55" s="74">
        <v>0.84636974826483324</v>
      </c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4">
        <v>1.8986387009275985</v>
      </c>
      <c r="DJ55" s="74">
        <v>8.2794833300696986</v>
      </c>
      <c r="DK55" s="70"/>
      <c r="DL55" s="74">
        <v>4.3607471637572095</v>
      </c>
      <c r="DM55" s="70"/>
      <c r="DN55" s="74">
        <v>7.8854638437976492</v>
      </c>
      <c r="DO55" s="74">
        <v>4.3754283962449803</v>
      </c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4"/>
      <c r="FA55" s="74"/>
      <c r="FB55" s="74"/>
      <c r="FC55" s="74"/>
      <c r="FD55" s="70"/>
      <c r="FE55" s="70"/>
      <c r="FF55" s="70"/>
      <c r="FG55" s="70"/>
      <c r="FH55" s="70"/>
      <c r="FI55" s="70"/>
      <c r="FJ55" s="70"/>
      <c r="FK55" s="70"/>
      <c r="FL55" s="70"/>
      <c r="FM55" s="70" t="s">
        <v>398</v>
      </c>
      <c r="FN55" s="70" t="s">
        <v>398</v>
      </c>
      <c r="FQ55" s="70" t="s">
        <v>398</v>
      </c>
    </row>
    <row r="56" spans="1:173" ht="12.75" customHeight="1" x14ac:dyDescent="0.25">
      <c r="A56" s="69" t="s">
        <v>235</v>
      </c>
      <c r="B56" s="70" t="s">
        <v>88</v>
      </c>
      <c r="C56" s="70" t="s">
        <v>85</v>
      </c>
      <c r="D56" s="70">
        <v>2008</v>
      </c>
      <c r="E56" s="71" t="s">
        <v>285</v>
      </c>
      <c r="F56" s="71" t="s">
        <v>20</v>
      </c>
      <c r="G56" s="71">
        <v>72.283500000000004</v>
      </c>
      <c r="H56" s="71">
        <v>130.59276666666668</v>
      </c>
      <c r="I56" s="72">
        <v>1</v>
      </c>
      <c r="J56" s="73">
        <v>10</v>
      </c>
      <c r="K56" s="73">
        <v>35.739735144900003</v>
      </c>
      <c r="L56" s="73">
        <v>60.329554999999999</v>
      </c>
      <c r="M56" s="73">
        <v>1154.790154</v>
      </c>
      <c r="N56" s="71">
        <v>0.88000000000000012</v>
      </c>
      <c r="O56" s="71">
        <v>7.4999999999999997E-2</v>
      </c>
      <c r="P56" s="71">
        <v>11.733333333333336</v>
      </c>
      <c r="Q56" s="71">
        <v>5.0041000000000002</v>
      </c>
      <c r="R56" s="71">
        <v>-25.7</v>
      </c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4">
        <v>0.56553626026658144</v>
      </c>
      <c r="BV56" s="74">
        <v>0.10151675625986693</v>
      </c>
      <c r="BW56" s="74">
        <v>2.1981974780679847</v>
      </c>
      <c r="BX56" s="70"/>
      <c r="BY56" s="74">
        <v>5.5354609220439256E-2</v>
      </c>
      <c r="BZ56" s="74">
        <v>0.61549529385903567</v>
      </c>
      <c r="CA56" s="74">
        <v>2.5179352930596911E-2</v>
      </c>
      <c r="CB56" s="74">
        <v>0.1798525209328351</v>
      </c>
      <c r="CC56" s="74">
        <v>9.5121999960032774E-2</v>
      </c>
      <c r="CD56" s="74">
        <v>0.70542155432545306</v>
      </c>
      <c r="CE56" s="74">
        <v>0.38368537799004815</v>
      </c>
      <c r="CF56" s="74">
        <v>1.4268299994004916</v>
      </c>
      <c r="CG56" s="74">
        <v>0.2817689494614416</v>
      </c>
      <c r="CH56" s="74">
        <v>0.89526588197677925</v>
      </c>
      <c r="CI56" s="74">
        <v>0.14767890329929459</v>
      </c>
      <c r="CJ56" s="74">
        <v>0.69343138626326417</v>
      </c>
      <c r="CK56" s="74">
        <v>8.2931995763473945E-2</v>
      </c>
      <c r="CL56" s="74">
        <v>0.2817689494614416</v>
      </c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4">
        <v>3.8096760656261863</v>
      </c>
      <c r="DK56" s="70"/>
      <c r="DM56" s="70"/>
      <c r="DO56" s="74">
        <v>5.057503816655788</v>
      </c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4"/>
      <c r="FA56" s="74"/>
      <c r="FB56" s="74"/>
      <c r="FC56" s="74"/>
      <c r="FD56" s="70"/>
      <c r="FE56" s="70"/>
      <c r="FF56" s="70"/>
      <c r="FG56" s="70"/>
      <c r="FH56" s="70"/>
      <c r="FI56" s="70"/>
      <c r="FJ56" s="70"/>
      <c r="FK56" s="70"/>
      <c r="FL56" s="70"/>
      <c r="FM56" s="70" t="s">
        <v>398</v>
      </c>
      <c r="FN56" s="70" t="s">
        <v>398</v>
      </c>
      <c r="FQ56" s="70" t="s">
        <v>429</v>
      </c>
    </row>
    <row r="57" spans="1:173" ht="12.75" customHeight="1" x14ac:dyDescent="0.25">
      <c r="A57" s="69" t="s">
        <v>236</v>
      </c>
      <c r="B57" s="70" t="s">
        <v>88</v>
      </c>
      <c r="C57" s="70" t="s">
        <v>85</v>
      </c>
      <c r="D57" s="70">
        <v>2008</v>
      </c>
      <c r="E57" s="71" t="s">
        <v>285</v>
      </c>
      <c r="F57" s="71" t="s">
        <v>20</v>
      </c>
      <c r="G57" s="71">
        <v>72.091583333333347</v>
      </c>
      <c r="H57" s="71">
        <v>130.06300000000002</v>
      </c>
      <c r="I57" s="72">
        <v>1</v>
      </c>
      <c r="J57" s="73">
        <v>11</v>
      </c>
      <c r="K57" s="73">
        <v>20.241602729899999</v>
      </c>
      <c r="L57" s="73">
        <v>34.457653000000001</v>
      </c>
      <c r="M57" s="73">
        <v>1173.388641</v>
      </c>
      <c r="N57" s="71">
        <v>1.8699999999999999</v>
      </c>
      <c r="O57" s="71">
        <v>0.14680000000000001</v>
      </c>
      <c r="P57" s="71">
        <v>12.738419618528608</v>
      </c>
      <c r="Q57" s="71">
        <v>12.1663</v>
      </c>
      <c r="R57" s="71">
        <v>-25.98</v>
      </c>
      <c r="S57" s="71">
        <v>-492.57255048881234</v>
      </c>
      <c r="T57" s="71" t="s">
        <v>96</v>
      </c>
      <c r="U57" s="71">
        <v>197.5</v>
      </c>
      <c r="V57" s="71">
        <v>148.30000000000001</v>
      </c>
      <c r="W57" s="71">
        <v>962</v>
      </c>
      <c r="X57" s="71">
        <v>61</v>
      </c>
      <c r="Y57" s="71">
        <v>3</v>
      </c>
      <c r="Z57" s="71">
        <v>55</v>
      </c>
      <c r="AA57" s="71">
        <v>26.4</v>
      </c>
      <c r="AB57" s="71">
        <v>0.8</v>
      </c>
      <c r="AC57" s="71">
        <v>26.3</v>
      </c>
      <c r="AD57" s="71">
        <v>0.7</v>
      </c>
      <c r="AE57" s="71">
        <v>23.2</v>
      </c>
      <c r="AF57" s="71">
        <v>3.5</v>
      </c>
      <c r="AG57" s="71">
        <v>0.39880203235858802</v>
      </c>
      <c r="AH57" s="71">
        <v>39.880203235858801</v>
      </c>
      <c r="AI57" s="71">
        <v>0.192279937618407</v>
      </c>
      <c r="AJ57" s="71">
        <v>0.41204706556715898</v>
      </c>
      <c r="AK57" s="71">
        <v>41.204706556715898</v>
      </c>
      <c r="AL57" s="71">
        <v>0.10352252779195301</v>
      </c>
      <c r="AM57" s="71">
        <v>0.189150902074251</v>
      </c>
      <c r="AN57" s="71">
        <v>18.915090207425102</v>
      </c>
      <c r="AO57" s="71">
        <v>0.13052562114674399</v>
      </c>
      <c r="AP57" s="71">
        <v>0.50816738480837764</v>
      </c>
      <c r="AQ57" s="71">
        <v>0.49183261519162236</v>
      </c>
      <c r="AR57" s="71">
        <v>11.462571422328452</v>
      </c>
      <c r="AS57" s="71">
        <v>11.843266922415182</v>
      </c>
      <c r="AT57" s="71">
        <v>23.305838344743631</v>
      </c>
      <c r="AU57" s="71">
        <v>81.084909792574692</v>
      </c>
      <c r="AV57" s="70"/>
      <c r="AW57" s="70"/>
      <c r="AX57" s="70"/>
      <c r="AY57" s="74">
        <v>4.8987777713848909E-3</v>
      </c>
      <c r="AZ57" s="74">
        <v>8.8769798541873859E-3</v>
      </c>
      <c r="BA57" s="74">
        <v>8.7125913383691023E-3</v>
      </c>
      <c r="BB57" s="74">
        <v>1.4877160681554787E-2</v>
      </c>
      <c r="BC57" s="74">
        <v>1.495935493946393E-2</v>
      </c>
      <c r="BD57" s="74">
        <v>4.0357380633388951E-2</v>
      </c>
      <c r="BE57" s="74">
        <v>3.3864034258566697E-2</v>
      </c>
      <c r="BF57" s="74">
        <v>8.7947855962782442E-2</v>
      </c>
      <c r="BG57" s="74">
        <v>3.1726983552928995E-2</v>
      </c>
      <c r="BH57" s="74">
        <v>0.11178419075643377</v>
      </c>
      <c r="BI57" s="74">
        <v>3.0740652458019282E-2</v>
      </c>
      <c r="BJ57" s="74">
        <v>0.245760831148336</v>
      </c>
      <c r="BK57" s="74">
        <v>2.9014573041927286E-2</v>
      </c>
      <c r="BL57" s="74">
        <v>0.20877341508922187</v>
      </c>
      <c r="BM57" s="74">
        <v>1.6027880292282783E-2</v>
      </c>
      <c r="BN57" s="74">
        <v>0.17836153966283916</v>
      </c>
      <c r="BO57" s="74">
        <v>7.0851450317680805E-3</v>
      </c>
      <c r="BP57" s="74">
        <v>5.2604325061851184E-2</v>
      </c>
      <c r="BQ57" s="74">
        <v>3.8220329927751246E-3</v>
      </c>
      <c r="BR57" s="74">
        <v>0</v>
      </c>
      <c r="BS57" s="70"/>
      <c r="BT57" s="70"/>
      <c r="BU57" s="74">
        <v>0.26630939562562161</v>
      </c>
      <c r="BV57" s="74">
        <v>7.0769256059771662E-2</v>
      </c>
      <c r="BW57" s="74">
        <v>0.8161889810377847</v>
      </c>
      <c r="BX57" s="70"/>
      <c r="BY57" s="74">
        <v>3.4685976837658124E-2</v>
      </c>
      <c r="BZ57" s="74">
        <v>0.28685796010290726</v>
      </c>
      <c r="CA57" s="74">
        <v>2.9589932847291292E-2</v>
      </c>
      <c r="CB57" s="74">
        <v>0.2194586686174104</v>
      </c>
      <c r="CC57" s="74">
        <v>0.13068887007553653</v>
      </c>
      <c r="CD57" s="74">
        <v>0.8794785596278244</v>
      </c>
      <c r="CE57" s="74">
        <v>0.46850727008211202</v>
      </c>
      <c r="CF57" s="74">
        <v>1.4301800876190789</v>
      </c>
      <c r="CG57" s="74">
        <v>0.31562595037110713</v>
      </c>
      <c r="CH57" s="74">
        <v>0.97071418590697256</v>
      </c>
      <c r="CI57" s="74">
        <v>0.1832931951373877</v>
      </c>
      <c r="CJ57" s="74">
        <v>0.73399472312864222</v>
      </c>
      <c r="CK57" s="74">
        <v>0.13233275523371937</v>
      </c>
      <c r="CL57" s="74">
        <v>0.30083098394746144</v>
      </c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4">
        <v>0.88015255254267932</v>
      </c>
      <c r="DJ57" s="74">
        <v>4.0669718813443687</v>
      </c>
      <c r="DK57" s="70"/>
      <c r="DL57" s="74">
        <v>4.6207579238340708</v>
      </c>
      <c r="DM57" s="70"/>
      <c r="DN57" s="74">
        <v>8.0771614791137125</v>
      </c>
      <c r="DO57" s="74">
        <v>4.2833870515695072</v>
      </c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4"/>
      <c r="FA57" s="74"/>
      <c r="FB57" s="74"/>
      <c r="FC57" s="74"/>
      <c r="FD57" s="70"/>
      <c r="FE57" s="70"/>
      <c r="FF57" s="70"/>
      <c r="FG57" s="70"/>
      <c r="FH57" s="70"/>
      <c r="FI57" s="70"/>
      <c r="FJ57" s="70"/>
      <c r="FK57" s="70"/>
      <c r="FL57" s="70"/>
      <c r="FM57" s="70" t="s">
        <v>398</v>
      </c>
      <c r="FN57" s="70" t="s">
        <v>398</v>
      </c>
      <c r="FO57" s="70" t="s">
        <v>398</v>
      </c>
      <c r="FQ57" s="70" t="s">
        <v>400</v>
      </c>
    </row>
    <row r="58" spans="1:173" ht="12.75" customHeight="1" x14ac:dyDescent="0.25">
      <c r="A58" s="69" t="s">
        <v>237</v>
      </c>
      <c r="B58" s="70" t="s">
        <v>6</v>
      </c>
      <c r="C58" s="70" t="s">
        <v>85</v>
      </c>
      <c r="D58" s="70">
        <v>2008</v>
      </c>
      <c r="E58" s="71" t="s">
        <v>285</v>
      </c>
      <c r="F58" s="71"/>
      <c r="G58" s="71">
        <v>73.019000000000005</v>
      </c>
      <c r="H58" s="71">
        <v>129.989</v>
      </c>
      <c r="I58" s="72">
        <v>1</v>
      </c>
      <c r="J58" s="73">
        <v>11</v>
      </c>
      <c r="K58" s="73">
        <v>16.9849006249</v>
      </c>
      <c r="L58" s="73">
        <v>118.888527</v>
      </c>
      <c r="M58" s="73">
        <v>1177.1826840000001</v>
      </c>
      <c r="N58" s="59">
        <v>4.8</v>
      </c>
      <c r="O58" s="59">
        <v>0.39</v>
      </c>
      <c r="P58" s="59">
        <v>12.3</v>
      </c>
      <c r="Q58" s="71"/>
      <c r="R58" s="59">
        <v>-25</v>
      </c>
      <c r="S58" s="59">
        <v>-609</v>
      </c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4">
        <v>0.10548523206751054</v>
      </c>
      <c r="FA58" s="74">
        <v>0.54594594594594592</v>
      </c>
      <c r="FB58" s="74">
        <v>0.34246575342465752</v>
      </c>
      <c r="FC58" s="74">
        <v>4.1744906091606646</v>
      </c>
      <c r="FD58" s="70"/>
      <c r="FE58" s="70"/>
      <c r="FF58" s="70"/>
      <c r="FG58" s="70"/>
      <c r="FH58" s="70"/>
      <c r="FI58" s="70"/>
      <c r="FJ58" s="70"/>
      <c r="FK58" s="70"/>
      <c r="FL58" s="70"/>
      <c r="FM58" s="70" t="s">
        <v>399</v>
      </c>
      <c r="FN58" s="70" t="s">
        <v>399</v>
      </c>
      <c r="FO58" s="70" t="s">
        <v>395</v>
      </c>
      <c r="FP58" s="70" t="s">
        <v>392</v>
      </c>
    </row>
    <row r="59" spans="1:173" ht="12.75" customHeight="1" x14ac:dyDescent="0.25">
      <c r="A59" s="69" t="s">
        <v>8</v>
      </c>
      <c r="B59" s="70" t="s">
        <v>6</v>
      </c>
      <c r="C59" s="70" t="s">
        <v>85</v>
      </c>
      <c r="D59" s="70">
        <v>2008</v>
      </c>
      <c r="E59" s="71" t="s">
        <v>285</v>
      </c>
      <c r="F59" s="71"/>
      <c r="G59" s="71">
        <v>71.968000000000004</v>
      </c>
      <c r="H59" s="71">
        <v>131.70099999999999</v>
      </c>
      <c r="I59" s="72">
        <v>1</v>
      </c>
      <c r="J59" s="73">
        <v>19</v>
      </c>
      <c r="K59" s="73">
        <v>30.6563680804</v>
      </c>
      <c r="L59" s="73">
        <v>89.778509</v>
      </c>
      <c r="M59" s="73">
        <v>1116.879377</v>
      </c>
      <c r="N59" s="71">
        <v>1.89</v>
      </c>
      <c r="O59" s="71"/>
      <c r="P59" s="71"/>
      <c r="Q59" s="71">
        <v>23.5</v>
      </c>
      <c r="R59" s="71">
        <v>-25.92</v>
      </c>
      <c r="S59" s="71">
        <v>-542.62018934471018</v>
      </c>
      <c r="T59" s="71" t="s">
        <v>108</v>
      </c>
      <c r="U59" s="71">
        <v>197.5</v>
      </c>
      <c r="V59" s="71">
        <v>148.30000000000001</v>
      </c>
      <c r="W59" s="71">
        <v>962</v>
      </c>
      <c r="X59" s="71">
        <v>61</v>
      </c>
      <c r="Y59" s="71">
        <v>3</v>
      </c>
      <c r="Z59" s="71">
        <v>55</v>
      </c>
      <c r="AA59" s="71">
        <v>26.4</v>
      </c>
      <c r="AB59" s="71">
        <v>0.8</v>
      </c>
      <c r="AC59" s="71">
        <v>26.3</v>
      </c>
      <c r="AD59" s="71">
        <v>0.7</v>
      </c>
      <c r="AE59" s="71">
        <v>23.2</v>
      </c>
      <c r="AF59" s="71">
        <v>3.5</v>
      </c>
      <c r="AG59" s="71">
        <v>0.350042939622841</v>
      </c>
      <c r="AH59" s="71">
        <v>35.004293962284102</v>
      </c>
      <c r="AI59" s="71">
        <v>0.17844849972083601</v>
      </c>
      <c r="AJ59" s="71">
        <v>0.47408788795243501</v>
      </c>
      <c r="AK59" s="71">
        <v>47.408788795243503</v>
      </c>
      <c r="AL59" s="71">
        <v>0.10008341143588199</v>
      </c>
      <c r="AM59" s="71">
        <v>0.175869172424724</v>
      </c>
      <c r="AN59" s="71">
        <v>17.586917242472399</v>
      </c>
      <c r="AO59" s="71">
        <v>0.11817681898746001</v>
      </c>
      <c r="AP59" s="71">
        <v>0.57525804409874703</v>
      </c>
      <c r="AQ59" s="71">
        <v>0.42474195590125297</v>
      </c>
      <c r="AR59" s="71">
        <v>5.3208016367095761</v>
      </c>
      <c r="AS59" s="71">
        <v>7.2063376364037985</v>
      </c>
      <c r="AT59" s="71">
        <v>12.527139273113374</v>
      </c>
      <c r="AU59" s="71">
        <v>82.41308275752759</v>
      </c>
      <c r="AV59" s="74">
        <v>2.1826669750320145E-3</v>
      </c>
      <c r="AW59" s="74">
        <v>3.6291964414623024E-3</v>
      </c>
      <c r="AX59" s="74">
        <v>1.1768971126054891E-3</v>
      </c>
      <c r="AY59" s="74">
        <v>7.1483859088069838E-3</v>
      </c>
      <c r="AZ59" s="74">
        <v>4.591270423065702E-3</v>
      </c>
      <c r="BA59" s="74">
        <v>9.5828226140176175E-3</v>
      </c>
      <c r="BB59" s="74">
        <v>1.1929630535917472E-2</v>
      </c>
      <c r="BC59" s="74">
        <v>3.5898312263984163E-2</v>
      </c>
      <c r="BD59" s="74">
        <v>3.7516558320688502E-2</v>
      </c>
      <c r="BE59" s="74">
        <v>4.7839423418745239E-2</v>
      </c>
      <c r="BF59" s="74">
        <v>7.5976122695799134E-2</v>
      </c>
      <c r="BG59" s="74">
        <v>3.9741087076874855E-2</v>
      </c>
      <c r="BH59" s="74">
        <v>7.9137668767420552E-2</v>
      </c>
      <c r="BI59" s="74">
        <v>3.1817005553795907E-2</v>
      </c>
      <c r="BJ59" s="74">
        <v>0.12921859294794116</v>
      </c>
      <c r="BK59" s="74">
        <v>2.3340072140166188E-2</v>
      </c>
      <c r="BL59" s="74">
        <v>0.11318205919023264</v>
      </c>
      <c r="BM59" s="74">
        <v>2.1912239392555988E-2</v>
      </c>
      <c r="BN59" s="74">
        <v>0.10136308249326177</v>
      </c>
      <c r="BO59" s="74">
        <v>1.5792033492870394E-2</v>
      </c>
      <c r="BP59" s="74">
        <v>2.7452129308524399E-2</v>
      </c>
      <c r="BQ59" s="70"/>
      <c r="BR59" s="70"/>
      <c r="BS59" s="70"/>
      <c r="BT59" s="70"/>
      <c r="BU59" s="74">
        <v>0.54074059728552204</v>
      </c>
      <c r="BV59" s="70"/>
      <c r="BW59" s="74">
        <v>2.1141235883423266</v>
      </c>
      <c r="BX59" s="74">
        <v>0.44592749826136235</v>
      </c>
      <c r="BY59" s="74">
        <v>0.10720771829992526</v>
      </c>
      <c r="BZ59" s="74">
        <v>0.94725387239000902</v>
      </c>
      <c r="CA59" s="74">
        <v>7.9907312306657444E-2</v>
      </c>
      <c r="CB59" s="74">
        <v>0.19850361787780449</v>
      </c>
      <c r="CC59" s="74">
        <v>0.13299418899676457</v>
      </c>
      <c r="CD59" s="74">
        <v>0.50846987443190705</v>
      </c>
      <c r="CE59" s="74">
        <v>0.21861778212542443</v>
      </c>
      <c r="CF59" s="74">
        <v>0.47917631635606844</v>
      </c>
      <c r="CG59" s="74">
        <v>0.28834542162511639</v>
      </c>
      <c r="CH59" s="74">
        <v>1.1859653792004961</v>
      </c>
      <c r="CI59" s="74">
        <v>0.12293392797151584</v>
      </c>
      <c r="CJ59" s="74">
        <v>0.16293352847474249</v>
      </c>
      <c r="CK59" s="74">
        <v>9.1950995585997845E-3</v>
      </c>
      <c r="CL59" s="74">
        <v>2.231786808883357E-2</v>
      </c>
      <c r="CM59" s="70"/>
      <c r="CN59" s="70"/>
      <c r="CO59" s="74">
        <v>2.1084352959083231E-3</v>
      </c>
      <c r="CP59" s="74">
        <v>3.6504809742521236E-3</v>
      </c>
      <c r="CQ59" s="74">
        <v>1.5167316690858091E-2</v>
      </c>
      <c r="CR59" s="74">
        <v>7.8769666873224106E-2</v>
      </c>
      <c r="CS59" s="74">
        <v>5.9928561801635326E-2</v>
      </c>
      <c r="CT59" s="74">
        <v>4.9678504000373803E-2</v>
      </c>
      <c r="CU59" s="74">
        <v>6.0282404409813584E-2</v>
      </c>
      <c r="CV59" s="74">
        <v>2.9533826569099617E-2</v>
      </c>
      <c r="CW59" s="74">
        <v>0.11684747888416841</v>
      </c>
      <c r="CX59" s="74">
        <v>2.2293352140647614E-2</v>
      </c>
      <c r="CY59" s="74">
        <v>6.6281844878558316E-2</v>
      </c>
      <c r="CZ59" s="74">
        <v>1.0537339468113907E-2</v>
      </c>
      <c r="DA59" s="74">
        <v>7.9629534974381425E-2</v>
      </c>
      <c r="DB59" s="74">
        <v>7.58931291883578E-3</v>
      </c>
      <c r="DC59" s="74">
        <v>5.7615434466955974E-2</v>
      </c>
      <c r="DD59" s="74">
        <v>4.744523052773209E-3</v>
      </c>
      <c r="DE59" s="74">
        <v>1.7059600261781983E-2</v>
      </c>
      <c r="DF59" s="21">
        <v>0</v>
      </c>
      <c r="DG59" s="74">
        <v>5.1120952347085752E-3</v>
      </c>
      <c r="DH59" s="21">
        <v>0</v>
      </c>
      <c r="DI59" s="74">
        <v>0.54321488328676903</v>
      </c>
      <c r="DJ59" s="74">
        <v>2.2708675412753725</v>
      </c>
      <c r="DK59" s="74">
        <v>0.24856968525610912</v>
      </c>
      <c r="DL59" s="74">
        <v>4.1804221702013944</v>
      </c>
      <c r="DM59" s="74">
        <v>0.45758997572400173</v>
      </c>
      <c r="DN59" s="74">
        <v>4.123005121375364</v>
      </c>
      <c r="DO59" s="74">
        <v>3.6480362650177809</v>
      </c>
      <c r="DP59" s="74">
        <v>7.4327515399675583</v>
      </c>
      <c r="DQ59" s="74">
        <v>2.7362405225601336E-2</v>
      </c>
      <c r="DR59" s="74">
        <v>8.7213333282069733E-3</v>
      </c>
      <c r="DS59" s="74">
        <v>5.0384200777204166E-2</v>
      </c>
      <c r="DT59" s="74">
        <v>0.11101726751227274</v>
      </c>
      <c r="DU59" s="74">
        <v>4.6508454794729918E-2</v>
      </c>
      <c r="DV59" s="74">
        <v>0.18876387351507828</v>
      </c>
      <c r="DW59" s="74">
        <v>5.5229788122936892E-2</v>
      </c>
      <c r="DX59" s="74">
        <v>0.31873416303501539</v>
      </c>
      <c r="DY59" s="74">
        <v>0.92307616429974637</v>
      </c>
      <c r="DZ59" s="74">
        <v>0.41892991817321118</v>
      </c>
      <c r="EA59" s="74">
        <v>0.28815385192974841</v>
      </c>
      <c r="EB59" s="74">
        <v>5.0371236259291553E-2</v>
      </c>
      <c r="EC59" s="74">
        <v>9.2751878358615938E-2</v>
      </c>
      <c r="ED59" s="74">
        <v>0.20437081333367207</v>
      </c>
      <c r="EE59" s="74">
        <v>0.34749392795157957</v>
      </c>
      <c r="EF59" s="74">
        <v>0.80425531914893611</v>
      </c>
      <c r="EG59" s="74">
        <v>1.1902978723404256</v>
      </c>
      <c r="EH59" s="74">
        <v>1.0374893617021277</v>
      </c>
      <c r="EI59" s="74">
        <v>1.069659574468085</v>
      </c>
      <c r="EJ59" s="74">
        <v>0.76404255319148928</v>
      </c>
      <c r="EK59" s="74">
        <v>0.28148936170212763</v>
      </c>
      <c r="EL59" s="74">
        <v>5.1472340425531904</v>
      </c>
      <c r="EM59" s="74">
        <v>2.1151914893617025</v>
      </c>
      <c r="EN59" s="74">
        <v>2.0588936170212766</v>
      </c>
      <c r="EO59" s="74">
        <v>1.3672340425531913</v>
      </c>
      <c r="EP59" s="74">
        <v>0.73187234042553184</v>
      </c>
      <c r="EQ59" s="74">
        <v>4.1579999999999995</v>
      </c>
      <c r="ER59" s="74">
        <v>0.90880851063829771</v>
      </c>
      <c r="ES59" s="74">
        <v>0.57906382978723403</v>
      </c>
      <c r="ET59" s="74">
        <v>0.36191489361702123</v>
      </c>
      <c r="EU59" s="74">
        <v>1.8497872340425532</v>
      </c>
      <c r="EV59" s="74">
        <v>0.14476595744680851</v>
      </c>
      <c r="EW59" s="74">
        <v>0.37799999999999989</v>
      </c>
      <c r="EX59" s="74">
        <v>0.52276595744680843</v>
      </c>
      <c r="EY59" s="74">
        <v>6.5305531914893598</v>
      </c>
      <c r="EZ59" s="74">
        <v>0.28626692456479691</v>
      </c>
      <c r="FA59" s="74">
        <v>0.6640625</v>
      </c>
      <c r="FB59" s="74">
        <v>0.63716814159292035</v>
      </c>
      <c r="FC59" s="74">
        <v>3.9982589671298117</v>
      </c>
      <c r="FD59" s="74">
        <v>0.16034971288721933</v>
      </c>
      <c r="FE59" s="74">
        <v>5.0342918519536414E-2</v>
      </c>
      <c r="FF59" s="74">
        <v>7.1008717339305959E-3</v>
      </c>
      <c r="FG59" s="74">
        <v>0.11846808534495518</v>
      </c>
      <c r="FH59" s="74">
        <v>0.5591792104228267</v>
      </c>
      <c r="FI59" s="74">
        <v>0.47517610876126321</v>
      </c>
      <c r="FJ59" s="74">
        <v>6.7426655096692822E-2</v>
      </c>
      <c r="FK59" s="74">
        <v>0.19530566377889383</v>
      </c>
      <c r="FL59" s="74">
        <v>1.633349226545318</v>
      </c>
      <c r="FM59" s="70" t="s">
        <v>398</v>
      </c>
      <c r="FN59" s="70" t="s">
        <v>398</v>
      </c>
      <c r="FO59" s="70" t="s">
        <v>398</v>
      </c>
      <c r="FP59" s="70" t="s">
        <v>426</v>
      </c>
      <c r="FQ59" s="70" t="s">
        <v>638</v>
      </c>
    </row>
    <row r="60" spans="1:173" ht="12.75" customHeight="1" x14ac:dyDescent="0.25">
      <c r="A60" s="69" t="s">
        <v>238</v>
      </c>
      <c r="B60" s="70" t="s">
        <v>6</v>
      </c>
      <c r="C60" s="70" t="s">
        <v>85</v>
      </c>
      <c r="D60" s="70">
        <v>2008</v>
      </c>
      <c r="E60" s="71" t="s">
        <v>285</v>
      </c>
      <c r="F60" s="71"/>
      <c r="G60" s="71">
        <v>76.398200000000003</v>
      </c>
      <c r="H60" s="71">
        <v>125.47280000000001</v>
      </c>
      <c r="I60" s="72">
        <v>1</v>
      </c>
      <c r="J60" s="73">
        <v>50</v>
      </c>
      <c r="K60" s="73">
        <v>290.915490288</v>
      </c>
      <c r="L60" s="73">
        <v>504.84462100000002</v>
      </c>
      <c r="M60" s="73">
        <v>1368.8842259999999</v>
      </c>
      <c r="N60" s="71">
        <v>0.4</v>
      </c>
      <c r="O60" s="71">
        <v>0.06</v>
      </c>
      <c r="P60" s="71">
        <v>6.666666666666667</v>
      </c>
      <c r="Q60" s="71">
        <v>11.836399999999999</v>
      </c>
      <c r="R60" s="71">
        <v>-24.3</v>
      </c>
      <c r="S60" s="71">
        <v>-433.08148296119464</v>
      </c>
      <c r="T60" s="71" t="s">
        <v>112</v>
      </c>
      <c r="U60" s="71">
        <v>197.5</v>
      </c>
      <c r="V60" s="71">
        <v>148.30000000000001</v>
      </c>
      <c r="W60" s="71">
        <v>962</v>
      </c>
      <c r="X60" s="71">
        <v>61</v>
      </c>
      <c r="Y60" s="71">
        <v>3</v>
      </c>
      <c r="Z60" s="71">
        <v>55</v>
      </c>
      <c r="AA60" s="71">
        <v>26.4</v>
      </c>
      <c r="AB60" s="71">
        <v>0.8</v>
      </c>
      <c r="AC60" s="71">
        <v>26.3</v>
      </c>
      <c r="AD60" s="71">
        <v>0.7</v>
      </c>
      <c r="AE60" s="71">
        <v>23.2</v>
      </c>
      <c r="AF60" s="71">
        <v>3.5</v>
      </c>
      <c r="AG60" s="71">
        <v>0.24963806977907299</v>
      </c>
      <c r="AH60" s="71">
        <v>24.9638069779073</v>
      </c>
      <c r="AI60" s="71">
        <v>0.16540535792379901</v>
      </c>
      <c r="AJ60" s="71">
        <v>0.38076819676983598</v>
      </c>
      <c r="AK60" s="71">
        <v>38.076819676983597</v>
      </c>
      <c r="AL60" s="71">
        <v>8.4388215398200295E-2</v>
      </c>
      <c r="AM60" s="71">
        <v>0.36959373345108798</v>
      </c>
      <c r="AN60" s="71">
        <v>36.959373345108801</v>
      </c>
      <c r="AO60" s="71">
        <v>0.11326776866871099</v>
      </c>
      <c r="AP60" s="71">
        <v>0.60400446025752619</v>
      </c>
      <c r="AQ60" s="71">
        <v>0.39599553974247381</v>
      </c>
      <c r="AR60" s="71">
        <v>0.33745134639461055</v>
      </c>
      <c r="AS60" s="71">
        <v>0.51470811634596469</v>
      </c>
      <c r="AT60" s="71">
        <v>0.85215946274057519</v>
      </c>
      <c r="AU60" s="71">
        <v>63.0406266548909</v>
      </c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F60" s="74">
        <v>0.18586732452434865</v>
      </c>
      <c r="EG60" s="74">
        <v>9.8002771112838366E-2</v>
      </c>
      <c r="EH60" s="74">
        <v>8.7864553411510268E-2</v>
      </c>
      <c r="EI60" s="74">
        <v>0.40552870805312435</v>
      </c>
      <c r="EJ60" s="74">
        <v>0.21628197762833298</v>
      </c>
      <c r="EK60" s="74">
        <v>2.7035247203541623E-2</v>
      </c>
      <c r="EL60" s="74">
        <v>1.0205805819336962</v>
      </c>
      <c r="EM60" s="74">
        <v>0.64884593288499881</v>
      </c>
      <c r="EN60" s="74">
        <v>8.1105741610624851E-2</v>
      </c>
      <c r="EO60" s="74">
        <v>8.448514751106756E-2</v>
      </c>
      <c r="EP60" s="74">
        <v>3.0414653103984321E-2</v>
      </c>
      <c r="EQ60" s="74">
        <v>0.19600554222567673</v>
      </c>
      <c r="ER60" s="74">
        <v>4.3932276705755134E-2</v>
      </c>
      <c r="ES60" s="74">
        <v>2.3655841303098918E-2</v>
      </c>
      <c r="ET60" s="74">
        <v>1.6897029502213511E-2</v>
      </c>
      <c r="EU60" s="74">
        <v>8.448514751106756E-2</v>
      </c>
      <c r="EV60" s="74">
        <v>1.3517623601770811E-2</v>
      </c>
      <c r="EW60" s="74">
        <v>2.0276435402656213E-2</v>
      </c>
      <c r="EX60" s="74">
        <v>3.3794059004427023E-2</v>
      </c>
      <c r="EY60" s="74">
        <v>0.31428474874117129</v>
      </c>
      <c r="EZ60" s="74">
        <v>0.5</v>
      </c>
      <c r="FA60" s="74">
        <v>1.0416666666666667</v>
      </c>
      <c r="FB60" s="74">
        <v>0.53846153846153855</v>
      </c>
      <c r="FC60" s="74">
        <v>5.7790960921069878</v>
      </c>
      <c r="FD60" s="74">
        <v>6.1359405118019622E-3</v>
      </c>
      <c r="FE60" s="70"/>
      <c r="FF60" s="70"/>
      <c r="FG60" s="74">
        <v>3.8726151783546828E-3</v>
      </c>
      <c r="FH60" s="74">
        <v>1.9421989877156348E-2</v>
      </c>
      <c r="FI60" s="74">
        <v>1.3867637260981976E-2</v>
      </c>
      <c r="FJ60" s="74">
        <v>2.9057414551698062E-3</v>
      </c>
      <c r="FK60" s="74">
        <v>8.1791044345413556E-3</v>
      </c>
      <c r="FL60" s="74">
        <v>5.4383028718006141E-2</v>
      </c>
      <c r="FM60" s="70" t="s">
        <v>402</v>
      </c>
      <c r="FN60" s="70" t="s">
        <v>402</v>
      </c>
      <c r="FO60" s="70" t="s">
        <v>403</v>
      </c>
      <c r="FP60" s="70" t="s">
        <v>392</v>
      </c>
    </row>
    <row r="61" spans="1:173" ht="12.75" customHeight="1" x14ac:dyDescent="0.25">
      <c r="A61" s="69" t="s">
        <v>9</v>
      </c>
      <c r="B61" s="70" t="s">
        <v>6</v>
      </c>
      <c r="C61" s="70" t="s">
        <v>85</v>
      </c>
      <c r="D61" s="70">
        <v>2008</v>
      </c>
      <c r="E61" s="71" t="s">
        <v>285</v>
      </c>
      <c r="F61" s="71"/>
      <c r="G61" s="71">
        <v>71.63</v>
      </c>
      <c r="H61" s="71">
        <v>130.05000000000001</v>
      </c>
      <c r="I61" s="72">
        <v>1</v>
      </c>
      <c r="J61" s="73">
        <v>7</v>
      </c>
      <c r="K61" s="73">
        <v>18.308076083300001</v>
      </c>
      <c r="L61" s="73">
        <v>52.221387999999997</v>
      </c>
      <c r="M61" s="73">
        <v>1176.6127349999999</v>
      </c>
      <c r="N61" s="71">
        <v>1.9100000000000001</v>
      </c>
      <c r="O61" s="71"/>
      <c r="P61" s="71"/>
      <c r="Q61" s="71">
        <v>11.4</v>
      </c>
      <c r="R61" s="71">
        <v>-26.17</v>
      </c>
      <c r="S61" s="71">
        <v>-504.38935410756613</v>
      </c>
      <c r="T61" s="71" t="s">
        <v>98</v>
      </c>
      <c r="U61" s="71">
        <v>197.5</v>
      </c>
      <c r="V61" s="71">
        <v>148.30000000000001</v>
      </c>
      <c r="W61" s="71">
        <v>962</v>
      </c>
      <c r="X61" s="71">
        <v>61</v>
      </c>
      <c r="Y61" s="71">
        <v>3</v>
      </c>
      <c r="Z61" s="71">
        <v>55</v>
      </c>
      <c r="AA61" s="71">
        <v>26.4</v>
      </c>
      <c r="AB61" s="71">
        <v>0.8</v>
      </c>
      <c r="AC61" s="71">
        <v>26.3</v>
      </c>
      <c r="AD61" s="71">
        <v>0.7</v>
      </c>
      <c r="AE61" s="71">
        <v>23.2</v>
      </c>
      <c r="AF61" s="71">
        <v>3.5</v>
      </c>
      <c r="AG61" s="71">
        <v>0.40022335407204501</v>
      </c>
      <c r="AH61" s="71">
        <v>40.022335407204501</v>
      </c>
      <c r="AI61" s="71">
        <v>0.190627247704973</v>
      </c>
      <c r="AJ61" s="71">
        <v>0.42325820787055002</v>
      </c>
      <c r="AK61" s="71">
        <v>42.325820787055001</v>
      </c>
      <c r="AL61" s="71">
        <v>0.104232017657611</v>
      </c>
      <c r="AM61" s="71">
        <v>0.176518438057406</v>
      </c>
      <c r="AN61" s="71">
        <v>17.651843805740601</v>
      </c>
      <c r="AO61" s="71">
        <v>0.12854307927386399</v>
      </c>
      <c r="AP61" s="71">
        <v>0.51398625959770472</v>
      </c>
      <c r="AQ61" s="71">
        <v>0.48601374040229528</v>
      </c>
      <c r="AR61" s="71">
        <v>12.807498403423049</v>
      </c>
      <c r="AS61" s="71">
        <v>13.544633930987311</v>
      </c>
      <c r="AT61" s="71">
        <v>26.352132334410364</v>
      </c>
      <c r="AU61" s="71">
        <v>82.348156194259502</v>
      </c>
      <c r="AV61" s="70"/>
      <c r="AW61" s="74">
        <v>4.7417578277393155E-3</v>
      </c>
      <c r="AX61" s="74">
        <v>4.0145984767687602E-3</v>
      </c>
      <c r="AY61" s="74">
        <v>7.600593492021788E-3</v>
      </c>
      <c r="AZ61" s="74">
        <v>9.2823727665878528E-3</v>
      </c>
      <c r="BA61" s="74">
        <v>1.0865166887490132E-2</v>
      </c>
      <c r="BB61" s="74">
        <v>1.6633767652925149E-2</v>
      </c>
      <c r="BC61" s="74">
        <v>4.0453816149089335E-2</v>
      </c>
      <c r="BD61" s="74">
        <v>5.6074213347497036E-2</v>
      </c>
      <c r="BE61" s="74">
        <v>5.5308037267499749E-2</v>
      </c>
      <c r="BF61" s="74">
        <v>0.11727652200408216</v>
      </c>
      <c r="BG61" s="74">
        <v>4.5731201090766033E-2</v>
      </c>
      <c r="BH61" s="74">
        <v>0.12912825248025067</v>
      </c>
      <c r="BI61" s="74">
        <v>3.16573468138922E-2</v>
      </c>
      <c r="BJ61" s="74">
        <v>0.27074426035647603</v>
      </c>
      <c r="BK61" s="74">
        <v>2.7091295013250295E-2</v>
      </c>
      <c r="BL61" s="74">
        <v>0.2092575649419661</v>
      </c>
      <c r="BM61" s="74">
        <v>2.1451436190818615E-2</v>
      </c>
      <c r="BN61" s="74">
        <v>0.16767611654277459</v>
      </c>
      <c r="BO61" s="74">
        <v>6.1545627205990662E-3</v>
      </c>
      <c r="BP61" s="74">
        <v>3.4403617413719022E-2</v>
      </c>
      <c r="BQ61" s="70"/>
      <c r="BR61" s="70"/>
      <c r="BS61" s="70"/>
      <c r="BT61" s="70"/>
      <c r="BU61" s="74">
        <v>0.77960702312316077</v>
      </c>
      <c r="BV61" s="70"/>
      <c r="BW61" s="74">
        <v>3.1366449909133709</v>
      </c>
      <c r="BX61" s="74">
        <v>1.5185718016765117</v>
      </c>
      <c r="BY61" s="74">
        <v>7.7686298006094487E-2</v>
      </c>
      <c r="BZ61" s="74">
        <v>1.1581968058029426</v>
      </c>
      <c r="CA61" s="74">
        <v>7.4645573104524063E-2</v>
      </c>
      <c r="CB61" s="74">
        <v>0.49891538468322805</v>
      </c>
      <c r="CC61" s="74">
        <v>0.30828753562573052</v>
      </c>
      <c r="CD61" s="74">
        <v>2.7093108625892017</v>
      </c>
      <c r="CE61" s="74">
        <v>0.98558618301008782</v>
      </c>
      <c r="CF61" s="74">
        <v>2.8665282213034922</v>
      </c>
      <c r="CG61" s="74">
        <v>1.1116950454484718</v>
      </c>
      <c r="CH61" s="74">
        <v>6.1952245674111328</v>
      </c>
      <c r="CI61" s="74">
        <v>0.19941287828305293</v>
      </c>
      <c r="CJ61" s="74">
        <v>0.90805285309918471</v>
      </c>
      <c r="CK61" s="74">
        <v>3.4157962447232945E-2</v>
      </c>
      <c r="CL61" s="74">
        <v>0.20226837054632704</v>
      </c>
      <c r="CM61" s="70"/>
      <c r="CN61" s="70"/>
      <c r="CO61" s="74">
        <v>2.5825766200838557E-4</v>
      </c>
      <c r="CP61" s="74">
        <v>7.9217668400971223E-3</v>
      </c>
      <c r="CQ61" s="74">
        <v>2.8199965486582712E-2</v>
      </c>
      <c r="CR61" s="74">
        <v>0.14611253514488037</v>
      </c>
      <c r="CS61" s="74">
        <v>2.9562145240548086E-2</v>
      </c>
      <c r="CT61" s="74">
        <v>7.0931217757377804E-2</v>
      </c>
      <c r="CU61" s="74">
        <v>0.17792342015589407</v>
      </c>
      <c r="CV61" s="74">
        <v>7.4592671694457865E-2</v>
      </c>
      <c r="CW61" s="74">
        <v>0.43320368708483642</v>
      </c>
      <c r="CX61" s="74">
        <v>5.6625158148455888E-2</v>
      </c>
      <c r="CY61" s="74">
        <v>0.21949870928816057</v>
      </c>
      <c r="CZ61" s="74">
        <v>3.0908028589739379E-2</v>
      </c>
      <c r="DA61" s="74">
        <v>0.23847824319073785</v>
      </c>
      <c r="DB61" s="74">
        <v>2.018524816021957E-2</v>
      </c>
      <c r="DC61" s="74">
        <v>0.17590937965408479</v>
      </c>
      <c r="DD61" s="74">
        <v>1.543959942473939E-2</v>
      </c>
      <c r="DE61" s="74">
        <v>5.7688327341634558E-2</v>
      </c>
      <c r="DF61" s="74">
        <v>4.1907708293438869E-3</v>
      </c>
      <c r="DG61" s="74">
        <v>1.8571626453969162E-2</v>
      </c>
      <c r="DH61" s="21">
        <v>0</v>
      </c>
      <c r="DI61" s="74">
        <v>0.89756445247374661</v>
      </c>
      <c r="DJ61" s="74">
        <v>11.517339898538896</v>
      </c>
      <c r="DK61" s="74">
        <v>0.78086993293262918</v>
      </c>
      <c r="DL61" s="74">
        <v>12.831769202530641</v>
      </c>
      <c r="DM61" s="74">
        <v>0.8699875878333867</v>
      </c>
      <c r="DN61" s="74">
        <v>7.7677345593384972</v>
      </c>
      <c r="DO61" s="74">
        <v>5.9627433031418144</v>
      </c>
      <c r="DP61" s="74">
        <v>7.8087654853411061</v>
      </c>
      <c r="DQ61" s="74">
        <v>0.18711039246820024</v>
      </c>
      <c r="DR61" s="74">
        <v>3.8972213716763952E-2</v>
      </c>
      <c r="DS61" s="74">
        <v>0.143371129044044</v>
      </c>
      <c r="DT61" s="74">
        <v>0.81714624969690108</v>
      </c>
      <c r="DU61" s="74">
        <v>0.1685496413033587</v>
      </c>
      <c r="DV61" s="74">
        <v>1.1476277712091452</v>
      </c>
      <c r="DW61" s="74">
        <v>0.20752185502012263</v>
      </c>
      <c r="DX61" s="74">
        <v>0.20828460248880809</v>
      </c>
      <c r="DY61" s="74">
        <v>1.1756177302027089</v>
      </c>
      <c r="DZ61" s="74">
        <v>0.20626618719216758</v>
      </c>
      <c r="EA61" s="74">
        <v>0.17547797159515752</v>
      </c>
      <c r="EB61" s="74">
        <v>0.20846457538788629</v>
      </c>
      <c r="EC61" s="74">
        <v>0.15973351958057583</v>
      </c>
      <c r="ED61" s="74">
        <v>0.91040397984210752</v>
      </c>
      <c r="EE61" s="74">
        <v>1.2786020748105695</v>
      </c>
      <c r="EF61" s="74">
        <v>0.8879824561403511</v>
      </c>
      <c r="EG61" s="74">
        <v>1.7927192982456144</v>
      </c>
      <c r="EH61" s="74">
        <v>0.58640350877192982</v>
      </c>
      <c r="EI61" s="74">
        <v>2.0272807017543859</v>
      </c>
      <c r="EJ61" s="74">
        <v>4.0042982456140352</v>
      </c>
      <c r="EK61" s="74">
        <v>0.78745614035087708</v>
      </c>
      <c r="EL61" s="74">
        <v>10.086140350877194</v>
      </c>
      <c r="EM61" s="74">
        <v>6.8190350877192989</v>
      </c>
      <c r="EN61" s="74">
        <v>9.2316666666666656</v>
      </c>
      <c r="EO61" s="74">
        <v>4.6074561403508776</v>
      </c>
      <c r="EP61" s="74">
        <v>2.6639473684210526</v>
      </c>
      <c r="EQ61" s="74">
        <v>16.503070175438598</v>
      </c>
      <c r="ER61" s="74">
        <v>5.7970175438596501</v>
      </c>
      <c r="ES61" s="74">
        <v>3.3341228070175437</v>
      </c>
      <c r="ET61" s="74">
        <v>1.7759649122807022</v>
      </c>
      <c r="EU61" s="74">
        <v>10.907105263157893</v>
      </c>
      <c r="EV61" s="74">
        <v>1.5246491228070176</v>
      </c>
      <c r="EW61" s="74">
        <v>5.3278947368421052</v>
      </c>
      <c r="EX61" s="74">
        <v>6.8525438596491224</v>
      </c>
      <c r="EY61" s="74">
        <v>34.262719298245614</v>
      </c>
      <c r="EZ61" s="74">
        <v>0.1086294416243655</v>
      </c>
      <c r="FA61" s="74">
        <v>0.49909255898366606</v>
      </c>
      <c r="FB61" s="74">
        <v>0.57514450867052025</v>
      </c>
      <c r="FC61" s="74">
        <v>3.8259334303423249</v>
      </c>
      <c r="FD61" s="74">
        <v>0.90464665177858872</v>
      </c>
      <c r="FE61" s="74">
        <v>0.34590941293183691</v>
      </c>
      <c r="FF61" s="74">
        <v>0.10656397483688383</v>
      </c>
      <c r="FG61" s="74">
        <v>0.49113019713306544</v>
      </c>
      <c r="FH61" s="74">
        <v>3.4698302539663168</v>
      </c>
      <c r="FI61" s="74">
        <v>2.3575044802420662</v>
      </c>
      <c r="FJ61" s="74">
        <v>0.32651147032323696</v>
      </c>
      <c r="FK61" s="74">
        <v>0.95329181163064869</v>
      </c>
      <c r="FL61" s="74">
        <v>8.9553882528426438</v>
      </c>
      <c r="FM61" s="70" t="s">
        <v>398</v>
      </c>
      <c r="FN61" s="70" t="s">
        <v>398</v>
      </c>
      <c r="FO61" s="70" t="s">
        <v>398</v>
      </c>
      <c r="FP61" s="70" t="s">
        <v>400</v>
      </c>
      <c r="FQ61" s="70" t="s">
        <v>638</v>
      </c>
    </row>
    <row r="62" spans="1:173" s="63" customFormat="1" ht="12.75" customHeight="1" x14ac:dyDescent="0.25">
      <c r="A62" s="62" t="s">
        <v>239</v>
      </c>
      <c r="B62" s="63" t="s">
        <v>6</v>
      </c>
      <c r="C62" s="63" t="s">
        <v>85</v>
      </c>
      <c r="D62" s="63">
        <v>2008</v>
      </c>
      <c r="E62" s="64" t="s">
        <v>285</v>
      </c>
      <c r="F62" s="64"/>
      <c r="G62" s="64">
        <v>71.628</v>
      </c>
      <c r="H62" s="64">
        <v>130.054</v>
      </c>
      <c r="I62" s="65">
        <v>1</v>
      </c>
      <c r="J62" s="66">
        <v>11</v>
      </c>
      <c r="K62" s="66">
        <v>18.538801910299998</v>
      </c>
      <c r="L62" s="66">
        <v>52.486119000000002</v>
      </c>
      <c r="M62" s="66">
        <v>1176.488155</v>
      </c>
      <c r="N62" s="64">
        <v>2.6</v>
      </c>
      <c r="O62" s="64"/>
      <c r="P62" s="64"/>
      <c r="Q62" s="64"/>
      <c r="R62" s="64"/>
      <c r="S62" s="64">
        <v>-431.33916448184999</v>
      </c>
      <c r="T62" s="64" t="s">
        <v>138</v>
      </c>
      <c r="U62" s="64"/>
      <c r="V62" s="64"/>
      <c r="W62" s="64"/>
      <c r="X62" s="64"/>
      <c r="Y62" s="64"/>
      <c r="Z62" s="64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DL62" s="67"/>
      <c r="DM62" s="67"/>
      <c r="DN62" s="67"/>
      <c r="DO62" s="67"/>
      <c r="DP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Z62" s="67">
        <v>0.11197339246119735</v>
      </c>
      <c r="FA62" s="67">
        <v>0.55506607929515417</v>
      </c>
      <c r="FB62" s="67">
        <v>0.34713375796178347</v>
      </c>
      <c r="FC62" s="67">
        <v>5.76959611387782</v>
      </c>
      <c r="FD62" s="67"/>
      <c r="FM62" s="63" t="s">
        <v>402</v>
      </c>
      <c r="FO62" s="63" t="s">
        <v>403</v>
      </c>
      <c r="FP62" s="63" t="s">
        <v>392</v>
      </c>
    </row>
    <row r="63" spans="1:173" ht="12.75" customHeight="1" x14ac:dyDescent="0.25">
      <c r="A63" s="69" t="s">
        <v>240</v>
      </c>
      <c r="B63" s="70" t="s">
        <v>6</v>
      </c>
      <c r="C63" s="70" t="s">
        <v>85</v>
      </c>
      <c r="D63" s="70">
        <v>2008</v>
      </c>
      <c r="E63" s="71" t="s">
        <v>285</v>
      </c>
      <c r="F63" s="71"/>
      <c r="G63" s="71">
        <v>71.63</v>
      </c>
      <c r="H63" s="71">
        <v>130.191</v>
      </c>
      <c r="I63" s="72">
        <v>1</v>
      </c>
      <c r="J63" s="73">
        <v>10</v>
      </c>
      <c r="K63" s="73">
        <v>22.856942713199999</v>
      </c>
      <c r="L63" s="73">
        <v>55.447802000000003</v>
      </c>
      <c r="M63" s="73">
        <v>1171.6220129999999</v>
      </c>
      <c r="N63" s="71">
        <v>1.35</v>
      </c>
      <c r="O63" s="71"/>
      <c r="P63" s="71"/>
      <c r="Q63" s="71">
        <v>12.090080971659875</v>
      </c>
      <c r="R63" s="71"/>
      <c r="S63" s="71">
        <v>-459.89263067971501</v>
      </c>
      <c r="T63" s="71" t="s">
        <v>139</v>
      </c>
      <c r="U63" s="71"/>
      <c r="V63" s="71"/>
      <c r="W63" s="71"/>
      <c r="X63" s="71"/>
      <c r="Y63" s="71"/>
      <c r="Z63" s="71">
        <v>0</v>
      </c>
      <c r="AA63" s="71"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F63" s="74">
        <v>0.46897948932607963</v>
      </c>
      <c r="EG63" s="74">
        <v>1.1054516534114736</v>
      </c>
      <c r="EH63" s="74">
        <v>0.37965006278777874</v>
      </c>
      <c r="EI63" s="74">
        <v>1.2841105064880751</v>
      </c>
      <c r="EJ63" s="74">
        <v>2.0992415236500706</v>
      </c>
      <c r="EK63" s="74">
        <v>0.48014566764336714</v>
      </c>
      <c r="EL63" s="74">
        <v>5.8175789033068437</v>
      </c>
      <c r="EM63" s="74">
        <v>3.8634976977815132</v>
      </c>
      <c r="EN63" s="74">
        <v>5.1476082042695879</v>
      </c>
      <c r="EO63" s="74">
        <v>2.746879866052752</v>
      </c>
      <c r="EP63" s="74">
        <v>1.9317488488907566</v>
      </c>
      <c r="EQ63" s="74">
        <v>9.8262369192130965</v>
      </c>
      <c r="ER63" s="74">
        <v>3.0818652155713799</v>
      </c>
      <c r="ES63" s="74">
        <v>1.0384545835077477</v>
      </c>
      <c r="ET63" s="74">
        <v>1.1277840100460486</v>
      </c>
      <c r="EU63" s="74">
        <v>5.2481038091251762</v>
      </c>
      <c r="EV63" s="74">
        <v>1.0496207618250353</v>
      </c>
      <c r="EW63" s="74">
        <v>1.6525943909585665</v>
      </c>
      <c r="EX63" s="74">
        <v>2.7022151527836016</v>
      </c>
      <c r="EY63" s="74">
        <v>17.776555881121872</v>
      </c>
      <c r="EZ63" s="74">
        <v>0.11249999999999999</v>
      </c>
      <c r="FA63" s="74">
        <v>0.53362255965292837</v>
      </c>
      <c r="FB63" s="74">
        <v>0.33695652173913049</v>
      </c>
      <c r="FC63" s="74">
        <v>4.9187794812281984</v>
      </c>
      <c r="FD63" s="74">
        <v>0.13035380700730517</v>
      </c>
      <c r="FE63" s="70">
        <v>0</v>
      </c>
      <c r="FF63" s="70">
        <v>0</v>
      </c>
      <c r="FG63" s="74">
        <v>0.23468130429069745</v>
      </c>
      <c r="FH63" s="74">
        <v>1.5909753002580651</v>
      </c>
      <c r="FI63" s="74">
        <v>1.02073627200127</v>
      </c>
      <c r="FJ63" s="74">
        <v>0.14337940234231525</v>
      </c>
      <c r="FK63" s="74">
        <v>0.49389156806582696</v>
      </c>
      <c r="FL63" s="74">
        <v>3.6140176539654805</v>
      </c>
      <c r="FM63" s="70" t="s">
        <v>402</v>
      </c>
      <c r="FO63" s="70" t="s">
        <v>403</v>
      </c>
      <c r="FP63" s="70" t="s">
        <v>392</v>
      </c>
    </row>
    <row r="64" spans="1:173" ht="12.75" customHeight="1" x14ac:dyDescent="0.25">
      <c r="A64" s="69" t="s">
        <v>241</v>
      </c>
      <c r="B64" s="70" t="s">
        <v>6</v>
      </c>
      <c r="C64" s="70" t="s">
        <v>85</v>
      </c>
      <c r="D64" s="70">
        <v>2008</v>
      </c>
      <c r="E64" s="71" t="s">
        <v>285</v>
      </c>
      <c r="F64" s="71"/>
      <c r="G64" s="71">
        <v>73.034999999999997</v>
      </c>
      <c r="H64" s="71">
        <v>133.45599999999999</v>
      </c>
      <c r="I64" s="72">
        <v>1</v>
      </c>
      <c r="J64" s="73">
        <v>27</v>
      </c>
      <c r="K64" s="73">
        <v>120.16537367399999</v>
      </c>
      <c r="L64" s="73">
        <v>187.26538199999999</v>
      </c>
      <c r="M64" s="73">
        <v>1064.2815499999999</v>
      </c>
      <c r="N64" s="71">
        <v>1.8199999999999998</v>
      </c>
      <c r="O64" s="71"/>
      <c r="P64" s="71"/>
      <c r="Q64" s="71">
        <v>30.9</v>
      </c>
      <c r="R64" s="71">
        <v>-25.84</v>
      </c>
      <c r="S64" s="71">
        <v>-556.82021386136398</v>
      </c>
      <c r="T64" s="71" t="s">
        <v>110</v>
      </c>
      <c r="U64" s="71">
        <v>197.5</v>
      </c>
      <c r="V64" s="71">
        <v>148.30000000000001</v>
      </c>
      <c r="W64" s="71">
        <v>962</v>
      </c>
      <c r="X64" s="71">
        <v>61</v>
      </c>
      <c r="Y64" s="71">
        <v>3</v>
      </c>
      <c r="Z64" s="71">
        <v>55</v>
      </c>
      <c r="AA64" s="71">
        <v>26.4</v>
      </c>
      <c r="AB64" s="71">
        <v>0.8</v>
      </c>
      <c r="AC64" s="71">
        <v>26.3</v>
      </c>
      <c r="AD64" s="71">
        <v>0.7</v>
      </c>
      <c r="AE64" s="71">
        <v>23.2</v>
      </c>
      <c r="AF64" s="71">
        <v>3.5</v>
      </c>
      <c r="AG64" s="71">
        <v>0.33188698501258701</v>
      </c>
      <c r="AH64" s="71">
        <v>33.188698501258699</v>
      </c>
      <c r="AI64" s="71">
        <v>0.172921347207911</v>
      </c>
      <c r="AJ64" s="71">
        <v>0.49242158414480203</v>
      </c>
      <c r="AK64" s="71">
        <v>49.242158414480201</v>
      </c>
      <c r="AL64" s="71">
        <v>9.7804147214090906E-2</v>
      </c>
      <c r="AM64" s="71">
        <v>0.17569143084261099</v>
      </c>
      <c r="AN64" s="71">
        <v>17.5691430842611</v>
      </c>
      <c r="AO64" s="71">
        <v>0.11368139755447899</v>
      </c>
      <c r="AP64" s="71">
        <v>0.59737530649251536</v>
      </c>
      <c r="AQ64" s="71">
        <v>0.40262469350748464</v>
      </c>
      <c r="AR64" s="71">
        <v>3.5577425539019196</v>
      </c>
      <c r="AS64" s="71">
        <v>5.2786318942435013</v>
      </c>
      <c r="AT64" s="71">
        <v>8.8363744481454205</v>
      </c>
      <c r="AU64" s="71">
        <v>82.4308569157389</v>
      </c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DH64" s="21"/>
      <c r="DI64" s="70"/>
      <c r="DJ64" s="70"/>
      <c r="EA64" s="70"/>
      <c r="EB64" s="70"/>
      <c r="EC64" s="70"/>
      <c r="ED64" s="70"/>
      <c r="EF64" s="74">
        <v>0.96006472491909367</v>
      </c>
      <c r="EG64" s="74">
        <v>1.4253721682847895</v>
      </c>
      <c r="EH64" s="74">
        <v>2.0673786407766985</v>
      </c>
      <c r="EI64" s="74">
        <v>1.0601941747572816</v>
      </c>
      <c r="EJ64" s="74">
        <v>0.48886731391585753</v>
      </c>
      <c r="EK64" s="74">
        <v>0.12957928802588997</v>
      </c>
      <c r="EL64" s="74">
        <v>6.1314563106796109</v>
      </c>
      <c r="EM64" s="74">
        <v>1.6786407766990292</v>
      </c>
      <c r="EN64" s="74">
        <v>1.443042071197411</v>
      </c>
      <c r="EO64" s="74">
        <v>0.57721682847896438</v>
      </c>
      <c r="EP64" s="74">
        <v>0.42996763754045303</v>
      </c>
      <c r="EQ64" s="74">
        <v>2.4502265372168281</v>
      </c>
      <c r="ER64" s="74">
        <v>0.50653721682847885</v>
      </c>
      <c r="ES64" s="74">
        <v>0.15313915857605176</v>
      </c>
      <c r="ET64" s="74">
        <v>0.1884789644012945</v>
      </c>
      <c r="EU64" s="74">
        <v>0.84815533980582536</v>
      </c>
      <c r="EV64" s="74">
        <v>1.7669902912621358E-2</v>
      </c>
      <c r="EW64" s="74">
        <v>2.9449838187702262E-2</v>
      </c>
      <c r="EX64" s="74">
        <v>4.7119741100323624E-2</v>
      </c>
      <c r="EY64" s="74">
        <v>3.3455016181229777</v>
      </c>
      <c r="EZ64" s="74">
        <v>0.58173076923076916</v>
      </c>
      <c r="FA64" s="74">
        <v>0.39999999999999997</v>
      </c>
      <c r="FB64" s="74">
        <v>0.30232558139534887</v>
      </c>
      <c r="FC64" s="74">
        <v>6.2785833035439449</v>
      </c>
      <c r="FD64" s="74">
        <v>4.683360585284975E-2</v>
      </c>
      <c r="FE64" s="74">
        <v>3.2534814676379871E-2</v>
      </c>
      <c r="FF64" s="74">
        <v>2.1372359783509418E-3</v>
      </c>
      <c r="FG64" s="74">
        <v>4.1033284211636323E-2</v>
      </c>
      <c r="FH64" s="74">
        <v>0.15617849795876634</v>
      </c>
      <c r="FI64" s="74">
        <v>0.13861764620922642</v>
      </c>
      <c r="FJ64" s="74">
        <v>2.4257478316116434E-2</v>
      </c>
      <c r="FK64" s="74">
        <v>9.1250827794545977E-2</v>
      </c>
      <c r="FL64" s="74">
        <v>0.53284339099787192</v>
      </c>
      <c r="FM64" s="70" t="s">
        <v>402</v>
      </c>
      <c r="FN64" s="70" t="s">
        <v>402</v>
      </c>
      <c r="FO64" s="70" t="s">
        <v>402</v>
      </c>
      <c r="FP64" s="70" t="s">
        <v>427</v>
      </c>
      <c r="FQ64" s="70">
        <v>0</v>
      </c>
    </row>
    <row r="65" spans="1:173" ht="12.75" customHeight="1" x14ac:dyDescent="0.25">
      <c r="A65" s="69" t="s">
        <v>242</v>
      </c>
      <c r="B65" s="70" t="s">
        <v>6</v>
      </c>
      <c r="C65" s="70" t="s">
        <v>85</v>
      </c>
      <c r="D65" s="70">
        <v>2008</v>
      </c>
      <c r="E65" s="71" t="s">
        <v>285</v>
      </c>
      <c r="F65" s="71"/>
      <c r="G65" s="71">
        <v>73.305000000000007</v>
      </c>
      <c r="H65" s="71">
        <v>139.893</v>
      </c>
      <c r="I65" s="72">
        <v>1</v>
      </c>
      <c r="J65" s="73">
        <v>8</v>
      </c>
      <c r="K65" s="73">
        <v>51.554655574599998</v>
      </c>
      <c r="L65" s="73">
        <v>388.93787400000002</v>
      </c>
      <c r="M65" s="73">
        <v>867.047326</v>
      </c>
      <c r="N65" s="71">
        <v>0.39</v>
      </c>
      <c r="O65" s="71">
        <v>5.6000000000000008E-2</v>
      </c>
      <c r="P65" s="71">
        <v>6.9642857142857135</v>
      </c>
      <c r="Q65" s="71">
        <v>5.9104759141033201</v>
      </c>
      <c r="R65" s="71">
        <v>-26.9</v>
      </c>
      <c r="S65" s="71">
        <v>-718.64933379406898</v>
      </c>
      <c r="T65" s="71" t="s">
        <v>126</v>
      </c>
      <c r="U65" s="71">
        <v>197.5</v>
      </c>
      <c r="V65" s="71">
        <v>148.30000000000001</v>
      </c>
      <c r="W65" s="71">
        <v>962</v>
      </c>
      <c r="X65" s="71">
        <v>61</v>
      </c>
      <c r="Y65" s="71">
        <v>3</v>
      </c>
      <c r="Z65" s="71">
        <v>55</v>
      </c>
      <c r="AA65" s="71">
        <v>26.4</v>
      </c>
      <c r="AB65" s="71">
        <v>0.8</v>
      </c>
      <c r="AC65" s="71">
        <v>26.3</v>
      </c>
      <c r="AD65" s="71">
        <v>0.7</v>
      </c>
      <c r="AE65" s="71">
        <v>23.2</v>
      </c>
      <c r="AF65" s="71">
        <v>3.5</v>
      </c>
      <c r="AG65" s="71">
        <v>0.20130069416537899</v>
      </c>
      <c r="AH65" s="71">
        <v>20.1300694165379</v>
      </c>
      <c r="AI65" s="71">
        <v>0.120629641878744</v>
      </c>
      <c r="AJ65" s="71">
        <v>0.69225078933025896</v>
      </c>
      <c r="AK65" s="71">
        <v>69.225078933025898</v>
      </c>
      <c r="AL65" s="71">
        <v>8.0641600572376002E-2</v>
      </c>
      <c r="AM65" s="71">
        <v>0.106448516504364</v>
      </c>
      <c r="AN65" s="71">
        <v>10.644851650436401</v>
      </c>
      <c r="AO65" s="71">
        <v>7.7670543540919706E-2</v>
      </c>
      <c r="AP65" s="71">
        <v>0.77471841535321939</v>
      </c>
      <c r="AQ65" s="71">
        <v>0.22528158464678061</v>
      </c>
      <c r="AR65" s="71">
        <v>0.51802656888416043</v>
      </c>
      <c r="AS65" s="71">
        <v>1.781435989035854</v>
      </c>
      <c r="AT65" s="71">
        <v>2.2994625579200143</v>
      </c>
      <c r="AU65" s="71">
        <v>89.355148349563791</v>
      </c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F65" s="74">
        <v>0.38271029826930081</v>
      </c>
      <c r="EG65" s="74">
        <v>0.62025462133300469</v>
      </c>
      <c r="EH65" s="74">
        <v>0.1913551491346504</v>
      </c>
      <c r="EI65" s="74">
        <v>1.2339107892475736</v>
      </c>
      <c r="EJ65" s="74">
        <v>1.9663391186939938</v>
      </c>
      <c r="EK65" s="74">
        <v>0.29693040382962999</v>
      </c>
      <c r="EL65" s="74">
        <v>4.6915003805081534</v>
      </c>
      <c r="EM65" s="74">
        <v>3.4971803117711975</v>
      </c>
      <c r="EN65" s="74">
        <v>4.8102725420400061</v>
      </c>
      <c r="EO65" s="74">
        <v>2.0455205597152286</v>
      </c>
      <c r="EP65" s="74">
        <v>1.3328875905241166</v>
      </c>
      <c r="EQ65" s="74">
        <v>8.18868069227935</v>
      </c>
      <c r="ER65" s="74">
        <v>2.9759024917147352</v>
      </c>
      <c r="ES65" s="74">
        <v>0.9633741990916882</v>
      </c>
      <c r="ET65" s="74">
        <v>0.9237834785810709</v>
      </c>
      <c r="EU65" s="74">
        <v>4.8630601693874942</v>
      </c>
      <c r="EV65" s="74">
        <v>0.52787627347489774</v>
      </c>
      <c r="EW65" s="74">
        <v>1.3328875905241166</v>
      </c>
      <c r="EX65" s="74">
        <v>1.8607638639990145</v>
      </c>
      <c r="EY65" s="74">
        <v>14.91250472566586</v>
      </c>
      <c r="EZ65" s="74">
        <v>7.5745366639806605E-2</v>
      </c>
      <c r="FA65" s="74">
        <v>0.42524005486968453</v>
      </c>
      <c r="FB65" s="74">
        <v>0.32372505543237251</v>
      </c>
      <c r="FC65" s="74">
        <v>10.06396772384899</v>
      </c>
      <c r="FD65" s="74">
        <v>8.7106306070642001E-2</v>
      </c>
      <c r="FE65" s="70">
        <v>0</v>
      </c>
      <c r="FF65" s="70">
        <v>0</v>
      </c>
      <c r="FG65" s="74">
        <v>0.16293093094521421</v>
      </c>
      <c r="FH65" s="74">
        <v>0.38254022952100686</v>
      </c>
      <c r="FI65" s="74">
        <v>0.60163605018730537</v>
      </c>
      <c r="FJ65" s="74">
        <v>6.1542320703562546E-2</v>
      </c>
      <c r="FK65" s="74">
        <v>0.18601607747290022</v>
      </c>
      <c r="FL65" s="74">
        <v>1.481771914900631</v>
      </c>
      <c r="FM65" s="70" t="s">
        <v>402</v>
      </c>
      <c r="FN65" s="70" t="s">
        <v>402</v>
      </c>
      <c r="FO65" s="70" t="s">
        <v>403</v>
      </c>
      <c r="FP65" s="70" t="s">
        <v>392</v>
      </c>
    </row>
    <row r="66" spans="1:173" ht="12.75" customHeight="1" x14ac:dyDescent="0.25">
      <c r="A66" s="69" t="s">
        <v>243</v>
      </c>
      <c r="B66" s="70" t="s">
        <v>6</v>
      </c>
      <c r="C66" s="70" t="s">
        <v>85</v>
      </c>
      <c r="D66" s="70">
        <v>2008</v>
      </c>
      <c r="E66" s="71" t="s">
        <v>285</v>
      </c>
      <c r="F66" s="71"/>
      <c r="G66" s="71">
        <v>73.088999999999999</v>
      </c>
      <c r="H66" s="71">
        <v>140.34800000000001</v>
      </c>
      <c r="I66" s="72">
        <v>1</v>
      </c>
      <c r="J66" s="73">
        <v>15</v>
      </c>
      <c r="K66" s="73">
        <v>23.431787444600001</v>
      </c>
      <c r="L66" s="73">
        <v>397.13475599999998</v>
      </c>
      <c r="M66" s="73">
        <v>845.58606699999996</v>
      </c>
      <c r="N66" s="71">
        <v>0.80999999999999994</v>
      </c>
      <c r="O66" s="71">
        <v>9.9000000000000005E-2</v>
      </c>
      <c r="P66" s="71">
        <v>8.1818181818181817</v>
      </c>
      <c r="Q66" s="71">
        <v>11.913399999999999</v>
      </c>
      <c r="R66" s="71">
        <v>-27</v>
      </c>
      <c r="S66" s="71">
        <v>-748.78292788332999</v>
      </c>
      <c r="T66" s="71" t="s">
        <v>133</v>
      </c>
      <c r="U66" s="71">
        <v>197.5</v>
      </c>
      <c r="V66" s="71">
        <v>148.30000000000001</v>
      </c>
      <c r="W66" s="71">
        <v>962</v>
      </c>
      <c r="X66" s="71">
        <v>61</v>
      </c>
      <c r="Y66" s="71">
        <v>3</v>
      </c>
      <c r="Z66" s="71">
        <v>55</v>
      </c>
      <c r="AA66" s="71">
        <v>26.4</v>
      </c>
      <c r="AB66" s="71">
        <v>0.8</v>
      </c>
      <c r="AC66" s="71">
        <v>26.3</v>
      </c>
      <c r="AD66" s="71">
        <v>0.7</v>
      </c>
      <c r="AE66" s="71">
        <v>23.2</v>
      </c>
      <c r="AF66" s="71">
        <v>3.5</v>
      </c>
      <c r="AG66" s="71">
        <v>0.172197338548849</v>
      </c>
      <c r="AH66" s="71">
        <v>17.2197338548849</v>
      </c>
      <c r="AI66" s="71">
        <v>0.10772948455541</v>
      </c>
      <c r="AJ66" s="71">
        <v>0.73119710755046596</v>
      </c>
      <c r="AK66" s="71">
        <v>73.119710755046597</v>
      </c>
      <c r="AL66" s="71">
        <v>7.5551037430913806E-2</v>
      </c>
      <c r="AM66" s="71">
        <v>9.6605553900683996E-2</v>
      </c>
      <c r="AN66" s="71">
        <v>9.6605553900683994</v>
      </c>
      <c r="AO66" s="71">
        <v>7.0484848043580101E-2</v>
      </c>
      <c r="AP66" s="71">
        <v>0.80938853532655164</v>
      </c>
      <c r="AQ66" s="71">
        <v>0.19061146467344836</v>
      </c>
      <c r="AR66" s="71">
        <v>0.94833274986065941</v>
      </c>
      <c r="AS66" s="71">
        <v>4.0268808422772731</v>
      </c>
      <c r="AT66" s="71">
        <v>4.9752135921379326</v>
      </c>
      <c r="AU66" s="71">
        <v>90.339444609931491</v>
      </c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F66" s="74">
        <v>0.25156546409924957</v>
      </c>
      <c r="EG66" s="74">
        <v>0.35355146305840485</v>
      </c>
      <c r="EH66" s="74">
        <v>0.15637853173737137</v>
      </c>
      <c r="EI66" s="74">
        <v>0.87707959104873512</v>
      </c>
      <c r="EJ66" s="74">
        <v>1.1422431883425386</v>
      </c>
      <c r="EK66" s="74">
        <v>0.23116826430741855</v>
      </c>
      <c r="EL66" s="74">
        <v>3.0119865025937176</v>
      </c>
      <c r="EM66" s="74">
        <v>2.2504910436986916</v>
      </c>
      <c r="EN66" s="74">
        <v>2.3184817096714623</v>
      </c>
      <c r="EO66" s="74">
        <v>1.2034347877180316</v>
      </c>
      <c r="EP66" s="74">
        <v>0.74109825910319471</v>
      </c>
      <c r="EQ66" s="74">
        <v>4.2630147564926881</v>
      </c>
      <c r="ER66" s="74">
        <v>1.5297899843873284</v>
      </c>
      <c r="ES66" s="74">
        <v>0.54392532778216129</v>
      </c>
      <c r="ET66" s="74">
        <v>0.57792066076854631</v>
      </c>
      <c r="EU66" s="74">
        <v>2.6516359729380361</v>
      </c>
      <c r="EV66" s="74">
        <v>0.52352812799033022</v>
      </c>
      <c r="EW66" s="74">
        <v>1.1490422549398156</v>
      </c>
      <c r="EX66" s="74">
        <v>1.6725703829301459</v>
      </c>
      <c r="EY66" s="74">
        <v>8.5872211123608704</v>
      </c>
      <c r="EZ66" s="74">
        <v>8.2934609250398736E-2</v>
      </c>
      <c r="FA66" s="74">
        <v>0.51906158357771259</v>
      </c>
      <c r="FB66" s="74">
        <v>0.35555555555555557</v>
      </c>
      <c r="FC66" s="74">
        <v>5.7273161128097438</v>
      </c>
      <c r="FD66" s="74">
        <v>7.9704899305402269E-2</v>
      </c>
      <c r="FE66" s="70">
        <v>0</v>
      </c>
      <c r="FF66" s="70">
        <v>0</v>
      </c>
      <c r="FG66" s="74">
        <v>0.15490517225110706</v>
      </c>
      <c r="FH66" s="74">
        <v>0.43132710094725857</v>
      </c>
      <c r="FI66" s="74">
        <v>0.50985267741807605</v>
      </c>
      <c r="FJ66" s="74">
        <v>7.5105869529390662E-2</v>
      </c>
      <c r="FK66" s="74">
        <v>0.24844898987162764</v>
      </c>
      <c r="FL66" s="74">
        <v>1.4993447093228622</v>
      </c>
      <c r="FM66" s="70" t="s">
        <v>402</v>
      </c>
      <c r="FN66" s="70" t="s">
        <v>402</v>
      </c>
      <c r="FO66" s="70" t="s">
        <v>403</v>
      </c>
      <c r="FP66" s="70" t="s">
        <v>392</v>
      </c>
    </row>
    <row r="67" spans="1:173" ht="12.75" customHeight="1" x14ac:dyDescent="0.25">
      <c r="A67" s="69" t="s">
        <v>244</v>
      </c>
      <c r="B67" s="70" t="s">
        <v>6</v>
      </c>
      <c r="C67" s="70" t="s">
        <v>85</v>
      </c>
      <c r="D67" s="70">
        <v>2008</v>
      </c>
      <c r="E67" s="71" t="s">
        <v>285</v>
      </c>
      <c r="F67" s="71"/>
      <c r="G67" s="71">
        <v>72.875</v>
      </c>
      <c r="H67" s="71">
        <v>140.62899999999999</v>
      </c>
      <c r="I67" s="72">
        <v>1</v>
      </c>
      <c r="J67" s="73">
        <v>20</v>
      </c>
      <c r="K67" s="73">
        <v>1.5406354815300001</v>
      </c>
      <c r="L67" s="73">
        <v>401.88187499999998</v>
      </c>
      <c r="M67" s="73">
        <v>829.77969900000005</v>
      </c>
      <c r="N67" s="71">
        <v>1.1800000000000002</v>
      </c>
      <c r="O67" s="71">
        <v>0.127</v>
      </c>
      <c r="P67" s="71">
        <v>9.2913385826771666</v>
      </c>
      <c r="Q67" s="71">
        <v>12.191525604173311</v>
      </c>
      <c r="R67" s="71">
        <v>-27.4</v>
      </c>
      <c r="S67" s="71">
        <v>-716.19811140841989</v>
      </c>
      <c r="T67" s="71" t="s">
        <v>131</v>
      </c>
      <c r="U67" s="71">
        <v>197.5</v>
      </c>
      <c r="V67" s="71">
        <v>148.30000000000001</v>
      </c>
      <c r="W67" s="71">
        <v>962</v>
      </c>
      <c r="X67" s="71">
        <v>61</v>
      </c>
      <c r="Y67" s="71">
        <v>3</v>
      </c>
      <c r="Z67" s="71">
        <v>55</v>
      </c>
      <c r="AA67" s="71">
        <v>26.4</v>
      </c>
      <c r="AB67" s="71">
        <v>0.8</v>
      </c>
      <c r="AC67" s="71">
        <v>26.3</v>
      </c>
      <c r="AD67" s="71">
        <v>0.7</v>
      </c>
      <c r="AE67" s="71">
        <v>23.2</v>
      </c>
      <c r="AF67" s="71">
        <v>3.5</v>
      </c>
      <c r="AG67" s="71">
        <v>0.17817635625193301</v>
      </c>
      <c r="AH67" s="71">
        <v>17.817635625193301</v>
      </c>
      <c r="AI67" s="71">
        <v>0.12306221520822599</v>
      </c>
      <c r="AJ67" s="71">
        <v>0.695578703585915</v>
      </c>
      <c r="AK67" s="71">
        <v>69.557870358591501</v>
      </c>
      <c r="AL67" s="71">
        <v>7.9061535056767607E-2</v>
      </c>
      <c r="AM67" s="71">
        <v>0.12624494016215301</v>
      </c>
      <c r="AN67" s="71">
        <v>12.624494016215301</v>
      </c>
      <c r="AO67" s="71">
        <v>8.5190018546328197E-2</v>
      </c>
      <c r="AP67" s="71">
        <v>0.79607974312045859</v>
      </c>
      <c r="AQ67" s="71">
        <v>0.20392025687954141</v>
      </c>
      <c r="AR67" s="71">
        <v>2.0349607301014592</v>
      </c>
      <c r="AS67" s="71">
        <v>7.94423781172629</v>
      </c>
      <c r="AT67" s="71">
        <v>9.9791985418277491</v>
      </c>
      <c r="AU67" s="71">
        <v>87.375505983784805</v>
      </c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F67" s="74">
        <v>1.6066898135615435</v>
      </c>
      <c r="EG67" s="74">
        <v>2.158384508579664</v>
      </c>
      <c r="EH67" s="74">
        <v>2.4293924289394422</v>
      </c>
      <c r="EI67" s="74">
        <v>3.677964633454136</v>
      </c>
      <c r="EJ67" s="74">
        <v>1.9744862769069571</v>
      </c>
      <c r="EK67" s="74">
        <v>0.6871986551980096</v>
      </c>
      <c r="EL67" s="74">
        <v>12.534116316639754</v>
      </c>
      <c r="EM67" s="74">
        <v>6.3396495655591023</v>
      </c>
      <c r="EN67" s="74">
        <v>7.8011565646421941</v>
      </c>
      <c r="EO67" s="74">
        <v>3.7553954678426442</v>
      </c>
      <c r="EP67" s="74">
        <v>2.2261364886696087</v>
      </c>
      <c r="EQ67" s="74">
        <v>13.78268852115445</v>
      </c>
      <c r="ER67" s="74">
        <v>3.7457166135440811</v>
      </c>
      <c r="ES67" s="74">
        <v>1.3937550189931462</v>
      </c>
      <c r="ET67" s="74">
        <v>1.2679299131118207</v>
      </c>
      <c r="EU67" s="74">
        <v>6.4074015456490487</v>
      </c>
      <c r="EV67" s="74">
        <v>0.14518281447845274</v>
      </c>
      <c r="EW67" s="74">
        <v>0.34843875474828656</v>
      </c>
      <c r="EX67" s="74">
        <v>0.49362156922673928</v>
      </c>
      <c r="EY67" s="74">
        <v>20.683711636030239</v>
      </c>
      <c r="EZ67" s="74">
        <v>0.1566011235955056</v>
      </c>
      <c r="FA67" s="74">
        <v>0.48138957816377165</v>
      </c>
      <c r="FB67" s="74">
        <v>0.37209302325581395</v>
      </c>
      <c r="FC67" s="74">
        <v>12.884648497867893</v>
      </c>
      <c r="FD67" s="74">
        <v>0.19983723062286265</v>
      </c>
      <c r="FE67" s="74">
        <v>4.4760014773282474E-2</v>
      </c>
      <c r="FF67" s="74">
        <v>1.5573673971498668E-2</v>
      </c>
      <c r="FG67" s="74">
        <v>0.13823675911094474</v>
      </c>
      <c r="FH67" s="74">
        <v>0.51147157475660998</v>
      </c>
      <c r="FI67" s="74">
        <v>0.44409261174840409</v>
      </c>
      <c r="FJ67" s="74">
        <v>4.8531445984134072E-2</v>
      </c>
      <c r="FK67" s="74">
        <v>0.20279555608734109</v>
      </c>
      <c r="FL67" s="74">
        <v>1.6052988670550778</v>
      </c>
      <c r="FM67" s="70" t="s">
        <v>402</v>
      </c>
      <c r="FN67" s="70" t="s">
        <v>402</v>
      </c>
      <c r="FO67" s="70" t="s">
        <v>402</v>
      </c>
      <c r="FP67" s="70" t="s">
        <v>427</v>
      </c>
    </row>
    <row r="68" spans="1:173" ht="12.75" customHeight="1" x14ac:dyDescent="0.25">
      <c r="A68" s="69" t="s">
        <v>5</v>
      </c>
      <c r="B68" s="70" t="s">
        <v>6</v>
      </c>
      <c r="C68" s="70" t="s">
        <v>85</v>
      </c>
      <c r="D68" s="70">
        <v>2008</v>
      </c>
      <c r="E68" s="71" t="s">
        <v>285</v>
      </c>
      <c r="F68" s="71"/>
      <c r="G68" s="71">
        <v>75.986999999999995</v>
      </c>
      <c r="H68" s="71">
        <v>129.98400000000001</v>
      </c>
      <c r="I68" s="72">
        <v>1</v>
      </c>
      <c r="J68" s="73">
        <v>50</v>
      </c>
      <c r="K68" s="73">
        <v>281.09046620700002</v>
      </c>
      <c r="L68" s="73">
        <v>447.684687</v>
      </c>
      <c r="M68" s="73">
        <v>1240.9193680000001</v>
      </c>
      <c r="N68" s="71">
        <v>1.34</v>
      </c>
      <c r="O68" s="71"/>
      <c r="P68" s="71"/>
      <c r="Q68" s="71">
        <v>31.4</v>
      </c>
      <c r="R68" s="71">
        <v>-24.32</v>
      </c>
      <c r="S68" s="71">
        <v>-415</v>
      </c>
      <c r="T68" s="71" t="s">
        <v>107</v>
      </c>
      <c r="U68" s="71">
        <v>197.5</v>
      </c>
      <c r="V68" s="71">
        <v>148.30000000000001</v>
      </c>
      <c r="W68" s="71">
        <v>962</v>
      </c>
      <c r="X68" s="71">
        <v>61</v>
      </c>
      <c r="Y68" s="71">
        <v>3</v>
      </c>
      <c r="Z68" s="71">
        <v>55</v>
      </c>
      <c r="AA68" s="71">
        <v>26.4</v>
      </c>
      <c r="AB68" s="71">
        <v>0.8</v>
      </c>
      <c r="AC68" s="71">
        <v>26.3</v>
      </c>
      <c r="AD68" s="71">
        <v>0.7</v>
      </c>
      <c r="AE68" s="71">
        <v>23.2</v>
      </c>
      <c r="AF68" s="71">
        <v>3.5</v>
      </c>
      <c r="AG68" s="71">
        <v>0.26728209297602401</v>
      </c>
      <c r="AH68" s="71">
        <v>26.728209297602401</v>
      </c>
      <c r="AI68" s="71">
        <v>0.16960856819673401</v>
      </c>
      <c r="AJ68" s="71">
        <v>0.35837856264051698</v>
      </c>
      <c r="AK68" s="71">
        <v>35.837856264051702</v>
      </c>
      <c r="AL68" s="71">
        <v>8.4642160028900904E-2</v>
      </c>
      <c r="AM68" s="71">
        <v>0.37433934438345801</v>
      </c>
      <c r="AN68" s="71">
        <v>37.433934438345801</v>
      </c>
      <c r="AO68" s="71">
        <v>0.117644973731415</v>
      </c>
      <c r="AP68" s="71">
        <v>0.57280022233036565</v>
      </c>
      <c r="AQ68" s="71">
        <v>0.42719977766963435</v>
      </c>
      <c r="AR68" s="71">
        <v>1.5284449877316844</v>
      </c>
      <c r="AS68" s="71">
        <v>2.0493775384627781</v>
      </c>
      <c r="AT68" s="71">
        <v>3.5778225261944621</v>
      </c>
      <c r="AU68" s="71">
        <v>62.566065561654092</v>
      </c>
      <c r="AV68" s="70"/>
      <c r="AW68" s="74">
        <v>8.3111472238985419E-4</v>
      </c>
      <c r="AX68" s="70"/>
      <c r="AY68" s="74">
        <v>2.4748280698250603E-3</v>
      </c>
      <c r="AZ68" s="74">
        <v>1.7593218646546455E-3</v>
      </c>
      <c r="BA68" s="74">
        <v>4.584228685497879E-3</v>
      </c>
      <c r="BB68" s="74">
        <v>3.054138016359917E-3</v>
      </c>
      <c r="BC68" s="74">
        <v>1.0499035107335436E-2</v>
      </c>
      <c r="BD68" s="74">
        <v>5.7614218311689419E-3</v>
      </c>
      <c r="BE68" s="74">
        <v>1.0029924606421934E-2</v>
      </c>
      <c r="BF68" s="74">
        <v>1.3514663873230554E-2</v>
      </c>
      <c r="BG68" s="74">
        <v>9.1272648785269642E-3</v>
      </c>
      <c r="BH68" s="74">
        <v>1.562276969535451E-2</v>
      </c>
      <c r="BI68" s="74">
        <v>7.1098852287310279E-3</v>
      </c>
      <c r="BJ68" s="74">
        <v>2.6948846933176993E-2</v>
      </c>
      <c r="BK68" s="74">
        <v>4.9173126676041456E-3</v>
      </c>
      <c r="BL68" s="74">
        <v>2.7050127556090882E-2</v>
      </c>
      <c r="BM68" s="74">
        <v>1.7000219263806002E-3</v>
      </c>
      <c r="BN68" s="74">
        <v>2.4063592167145639E-2</v>
      </c>
      <c r="BO68" s="74">
        <v>1.0781593732373941E-3</v>
      </c>
      <c r="BP68" s="74">
        <v>4.6748288953058761E-3</v>
      </c>
      <c r="BQ68" s="70"/>
      <c r="BR68" s="70"/>
      <c r="BS68" s="70"/>
      <c r="BT68" s="70"/>
      <c r="BU68" s="74">
        <v>1.1235810909222581</v>
      </c>
      <c r="BV68" s="70"/>
      <c r="BW68" s="74">
        <v>1.6197279982825288</v>
      </c>
      <c r="BX68" s="74">
        <v>0.89899180697078485</v>
      </c>
      <c r="BY68" s="74">
        <v>4.9549216156106059E-2</v>
      </c>
      <c r="BZ68" s="74">
        <v>0.40090926100097007</v>
      </c>
      <c r="CA68" s="74">
        <v>2.8094551605998736E-2</v>
      </c>
      <c r="CB68" s="74">
        <v>5.5400518110868775E-2</v>
      </c>
      <c r="CC68" s="74">
        <v>3.7988159135005972E-2</v>
      </c>
      <c r="CD68" s="74">
        <v>0.12453250755465158</v>
      </c>
      <c r="CE68" s="74">
        <v>5.44724114849632E-2</v>
      </c>
      <c r="CF68" s="74">
        <v>0.1517386171355459</v>
      </c>
      <c r="CG68" s="74">
        <v>0.10721571566186945</v>
      </c>
      <c r="CH68" s="74">
        <v>0.50517168701460136</v>
      </c>
      <c r="CI68" s="74">
        <v>6.0504148418271494E-2</v>
      </c>
      <c r="CJ68" s="74">
        <v>7.4720256145038508E-2</v>
      </c>
      <c r="CK68" s="74">
        <v>8.8072265260240139E-3</v>
      </c>
      <c r="CL68" s="74">
        <v>9.6238479710192299E-3</v>
      </c>
      <c r="CM68" s="70"/>
      <c r="CN68" s="70"/>
      <c r="CO68" s="74">
        <v>2.0938412031990092E-3</v>
      </c>
      <c r="CP68" s="74">
        <v>3.8302890850958017E-3</v>
      </c>
      <c r="CQ68" s="74">
        <v>1.4056086781294443E-2</v>
      </c>
      <c r="CR68" s="74">
        <v>5.5838098980635915E-2</v>
      </c>
      <c r="CS68" s="74">
        <v>1.0237884010545907E-2</v>
      </c>
      <c r="CT68" s="74">
        <v>2.5377907217675359E-2</v>
      </c>
      <c r="CU68" s="74">
        <v>1.7342525894450476E-2</v>
      </c>
      <c r="CV68" s="74">
        <v>7.9904295106658831E-3</v>
      </c>
      <c r="CW68" s="74">
        <v>5.2199997673539535E-2</v>
      </c>
      <c r="CX68" s="74">
        <v>6.7469991282391138E-3</v>
      </c>
      <c r="CY68" s="74">
        <v>2.4428705996356201E-2</v>
      </c>
      <c r="CZ68" s="74">
        <v>4.1243873752943045E-3</v>
      </c>
      <c r="DA68" s="74">
        <v>2.5274312223237946E-2</v>
      </c>
      <c r="DB68" s="74">
        <v>2.5321627136370315E-3</v>
      </c>
      <c r="DC68" s="74">
        <v>2.0019226492307984E-2</v>
      </c>
      <c r="DD68" s="74">
        <v>1.2007355896106275E-3</v>
      </c>
      <c r="DE68" s="74">
        <v>5.0991366064712142E-3</v>
      </c>
      <c r="DF68" s="21">
        <v>0</v>
      </c>
      <c r="DG68" s="21">
        <v>0</v>
      </c>
      <c r="DH68" s="21">
        <v>0</v>
      </c>
      <c r="DI68" s="74">
        <v>0.11316554444302705</v>
      </c>
      <c r="DJ68" s="74">
        <v>0.91778149887236982</v>
      </c>
      <c r="DK68" s="74">
        <v>8.2678666996915312E-2</v>
      </c>
      <c r="DL68" s="74">
        <v>8.1100789413373509</v>
      </c>
      <c r="DM68" s="74">
        <v>0.73059929507554044</v>
      </c>
      <c r="DN68" s="74">
        <v>5.3767085118035389</v>
      </c>
      <c r="DO68" s="74">
        <v>3.7039988191908098</v>
      </c>
      <c r="DP68" s="74">
        <v>7.3228983696564338</v>
      </c>
      <c r="DQ68" s="74">
        <v>1.6213854096834828E-2</v>
      </c>
      <c r="DR68" s="21">
        <v>0</v>
      </c>
      <c r="DS68" s="74">
        <v>2.3936783003094275E-2</v>
      </c>
      <c r="DT68" s="74">
        <v>3.9269048320282905E-2</v>
      </c>
      <c r="DU68" s="74">
        <v>1.7141068841020495E-2</v>
      </c>
      <c r="DV68" s="74">
        <v>7.9419685420212008E-2</v>
      </c>
      <c r="DW68" s="74">
        <v>1.7141068841020495E-2</v>
      </c>
      <c r="DY68" s="74">
        <v>0.71609743209038124</v>
      </c>
      <c r="DZ68" s="74">
        <v>0.43650329137635185</v>
      </c>
      <c r="EA68" s="74">
        <v>0.27119442118121034</v>
      </c>
      <c r="EB68" s="74">
        <v>0.14327553653044683</v>
      </c>
      <c r="EC68" s="74">
        <v>0.21152006223188535</v>
      </c>
      <c r="ED68" s="74">
        <v>0.3470053408354592</v>
      </c>
      <c r="EE68" s="74">
        <v>0.70180093959779133</v>
      </c>
      <c r="EF68" s="74">
        <v>0.4480891719745223</v>
      </c>
      <c r="EG68" s="74">
        <v>0.21337579617834396</v>
      </c>
      <c r="EH68" s="74">
        <v>0.22191082802547774</v>
      </c>
      <c r="EI68" s="74">
        <v>0.3243312101910828</v>
      </c>
      <c r="EJ68" s="74">
        <v>0.23471337579617835</v>
      </c>
      <c r="EK68" s="74">
        <v>5.5477707006369434E-2</v>
      </c>
      <c r="EL68" s="74">
        <v>1.4978980891719744</v>
      </c>
      <c r="EM68" s="74">
        <v>0.61452229299363059</v>
      </c>
      <c r="EN68" s="74">
        <v>0.22617834394904462</v>
      </c>
      <c r="EO68" s="74">
        <v>0.26458598726114657</v>
      </c>
      <c r="EP68" s="74">
        <v>6.8280254777070074E-2</v>
      </c>
      <c r="EQ68" s="74">
        <v>0.55904458598726114</v>
      </c>
      <c r="ER68" s="74">
        <v>0.10668789808917198</v>
      </c>
      <c r="ES68" s="74">
        <v>0.11522292993630574</v>
      </c>
      <c r="ET68" s="74">
        <v>5.1210191082802552E-2</v>
      </c>
      <c r="EU68" s="74">
        <v>0.27312101910828029</v>
      </c>
      <c r="EV68" s="74">
        <v>2.9872611464968158E-2</v>
      </c>
      <c r="EW68" s="74">
        <v>6.4012738853503198E-2</v>
      </c>
      <c r="EX68" s="74">
        <v>9.3885350318471353E-2</v>
      </c>
      <c r="EY68" s="74">
        <v>0.92605095541401272</v>
      </c>
      <c r="EZ68" s="74">
        <v>0.38167938931297712</v>
      </c>
      <c r="FA68" s="74">
        <v>1.1698113207547169</v>
      </c>
      <c r="FB68" s="74">
        <v>1.08</v>
      </c>
      <c r="FC68" s="74">
        <v>5.9777485064658213</v>
      </c>
      <c r="FD68" s="74">
        <v>2.1033558702408205E-2</v>
      </c>
      <c r="FE68" s="74">
        <v>1.3585761133386786E-2</v>
      </c>
      <c r="FF68" s="74">
        <v>3.240098777504081E-4</v>
      </c>
      <c r="FG68" s="74">
        <v>1.2451386065566197E-2</v>
      </c>
      <c r="FH68" s="74">
        <v>2.830077221964385E-2</v>
      </c>
      <c r="FI68" s="74">
        <v>4.3642021125650375E-2</v>
      </c>
      <c r="FJ68" s="74">
        <v>8.9490277952578422E-3</v>
      </c>
      <c r="FK68" s="74">
        <v>2.6629808994245493E-2</v>
      </c>
      <c r="FL68" s="74">
        <v>0.15491634591390913</v>
      </c>
      <c r="FM68" s="70" t="s">
        <v>402</v>
      </c>
      <c r="FN68" s="70" t="s">
        <v>402</v>
      </c>
      <c r="FO68" s="70" t="s">
        <v>402</v>
      </c>
      <c r="FP68" s="70" t="s">
        <v>426</v>
      </c>
      <c r="FQ68" s="70" t="s">
        <v>638</v>
      </c>
    </row>
    <row r="69" spans="1:173" ht="12.75" customHeight="1" x14ac:dyDescent="0.25">
      <c r="A69" s="69" t="s">
        <v>245</v>
      </c>
      <c r="B69" s="70" t="s">
        <v>6</v>
      </c>
      <c r="C69" s="70" t="s">
        <v>85</v>
      </c>
      <c r="D69" s="70">
        <v>2008</v>
      </c>
      <c r="E69" s="71" t="s">
        <v>285</v>
      </c>
      <c r="F69" s="71"/>
      <c r="G69" s="71">
        <v>75.266000000000005</v>
      </c>
      <c r="H69" s="71">
        <v>130.017</v>
      </c>
      <c r="I69" s="72">
        <v>1</v>
      </c>
      <c r="J69" s="73">
        <v>43</v>
      </c>
      <c r="K69" s="73">
        <v>204.85914547600001</v>
      </c>
      <c r="L69" s="73">
        <v>367.613812</v>
      </c>
      <c r="M69" s="73">
        <v>1216.6473249999999</v>
      </c>
      <c r="N69" s="71">
        <v>1.48</v>
      </c>
      <c r="O69" s="71"/>
      <c r="P69" s="71"/>
      <c r="Q69" s="71">
        <v>34.853391866147604</v>
      </c>
      <c r="R69" s="71"/>
      <c r="S69" s="71">
        <v>-313.07450236650499</v>
      </c>
      <c r="T69" s="71" t="s">
        <v>140</v>
      </c>
      <c r="U69" s="71">
        <v>0</v>
      </c>
      <c r="V69" s="71">
        <v>0</v>
      </c>
      <c r="W69" s="71">
        <v>0</v>
      </c>
      <c r="X69" s="71">
        <v>0</v>
      </c>
      <c r="Y69" s="71">
        <v>0</v>
      </c>
      <c r="Z69" s="71">
        <v>0</v>
      </c>
      <c r="AA69" s="71">
        <v>0</v>
      </c>
      <c r="AB69" s="71">
        <v>0</v>
      </c>
      <c r="AC69" s="71">
        <v>0</v>
      </c>
      <c r="AD69" s="71">
        <v>0</v>
      </c>
      <c r="AE69" s="71">
        <v>0</v>
      </c>
      <c r="AF69" s="71">
        <v>0</v>
      </c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F69" s="74">
        <v>0.13588347493375474</v>
      </c>
      <c r="EG69" s="74">
        <v>0.15711526789215394</v>
      </c>
      <c r="EH69" s="74">
        <v>0.12314439915871525</v>
      </c>
      <c r="EI69" s="74">
        <v>0.15286890930047409</v>
      </c>
      <c r="EJ69" s="74">
        <v>0.20807157099231199</v>
      </c>
      <c r="EK69" s="74">
        <v>3.8217227325118522E-2</v>
      </c>
      <c r="EL69" s="74">
        <v>0.81530084960252858</v>
      </c>
      <c r="EM69" s="74">
        <v>0.39915770761790453</v>
      </c>
      <c r="EN69" s="74">
        <v>0.26752059127582967</v>
      </c>
      <c r="EO69" s="74">
        <v>0.22505700535903136</v>
      </c>
      <c r="EP69" s="74">
        <v>0.10615896479199591</v>
      </c>
      <c r="EQ69" s="74">
        <v>0.59873656142685694</v>
      </c>
      <c r="ER69" s="74">
        <v>0.15711526789215394</v>
      </c>
      <c r="ES69" s="74">
        <v>7.6434454650237044E-2</v>
      </c>
      <c r="ET69" s="74">
        <v>6.7941737466877372E-2</v>
      </c>
      <c r="EU69" s="74">
        <v>0.30149146000926841</v>
      </c>
      <c r="EV69" s="74">
        <v>5.5202661691837872E-2</v>
      </c>
      <c r="EW69" s="74">
        <v>6.7941737466877372E-2</v>
      </c>
      <c r="EX69" s="74">
        <v>0.12314439915871528</v>
      </c>
      <c r="EY69" s="74">
        <v>1.0233724205948405</v>
      </c>
      <c r="EZ69" s="74">
        <v>0.26241134751773049</v>
      </c>
      <c r="FA69" s="74">
        <v>0.84126984126984128</v>
      </c>
      <c r="FB69" s="74">
        <v>0.48648648648648646</v>
      </c>
      <c r="FC69" s="74">
        <v>3.0614257513302858</v>
      </c>
      <c r="FD69" s="74">
        <v>1.7223167926118957E-2</v>
      </c>
      <c r="FE69" s="70"/>
      <c r="FF69" s="70"/>
      <c r="FG69" s="74">
        <v>2.3031397569621349E-2</v>
      </c>
      <c r="FH69" s="74">
        <v>0.13001964256420795</v>
      </c>
      <c r="FI69" s="74">
        <v>9.482200155448374E-2</v>
      </c>
      <c r="FJ69" s="74">
        <v>1.6437607753413491E-2</v>
      </c>
      <c r="FK69" s="74">
        <v>5.2745862663640848E-2</v>
      </c>
      <c r="FL69" s="74">
        <v>0.33427968003148634</v>
      </c>
      <c r="FM69" s="70" t="s">
        <v>402</v>
      </c>
      <c r="FO69" s="70" t="s">
        <v>403</v>
      </c>
      <c r="FP69" s="70" t="s">
        <v>392</v>
      </c>
    </row>
    <row r="70" spans="1:173" ht="12.75" customHeight="1" x14ac:dyDescent="0.25">
      <c r="A70" s="69" t="s">
        <v>7</v>
      </c>
      <c r="B70" s="70" t="s">
        <v>6</v>
      </c>
      <c r="C70" s="70" t="s">
        <v>85</v>
      </c>
      <c r="D70" s="70">
        <v>2008</v>
      </c>
      <c r="E70" s="71" t="s">
        <v>285</v>
      </c>
      <c r="F70" s="71"/>
      <c r="G70" s="71">
        <v>74.724000000000004</v>
      </c>
      <c r="H70" s="71">
        <v>130.01599999999999</v>
      </c>
      <c r="I70" s="72">
        <v>1</v>
      </c>
      <c r="J70" s="73">
        <v>32</v>
      </c>
      <c r="K70" s="73">
        <v>150.003707461</v>
      </c>
      <c r="L70" s="73">
        <v>307.37250799999998</v>
      </c>
      <c r="M70" s="73">
        <v>1202.287288</v>
      </c>
      <c r="N70" s="71">
        <v>1.86</v>
      </c>
      <c r="O70" s="71"/>
      <c r="P70" s="71"/>
      <c r="Q70" s="71">
        <v>31.6</v>
      </c>
      <c r="R70" s="71">
        <v>-25.65</v>
      </c>
      <c r="S70" s="71">
        <v>-465.16551016296347</v>
      </c>
      <c r="T70" s="71" t="s">
        <v>95</v>
      </c>
      <c r="U70" s="71">
        <v>197.5</v>
      </c>
      <c r="V70" s="71">
        <v>148.30000000000001</v>
      </c>
      <c r="W70" s="71">
        <v>962</v>
      </c>
      <c r="X70" s="71">
        <v>61</v>
      </c>
      <c r="Y70" s="71">
        <v>3</v>
      </c>
      <c r="Z70" s="71">
        <v>55</v>
      </c>
      <c r="AA70" s="71">
        <v>26.4</v>
      </c>
      <c r="AB70" s="71">
        <v>0.8</v>
      </c>
      <c r="AC70" s="71">
        <v>26.3</v>
      </c>
      <c r="AD70" s="71">
        <v>0.7</v>
      </c>
      <c r="AE70" s="71">
        <v>23.2</v>
      </c>
      <c r="AF70" s="71">
        <v>3.5</v>
      </c>
      <c r="AG70" s="71">
        <v>0.39243400966081199</v>
      </c>
      <c r="AH70" s="71">
        <v>39.243400966081197</v>
      </c>
      <c r="AI70" s="71">
        <v>0.20009094194888299</v>
      </c>
      <c r="AJ70" s="71">
        <v>0.38441794022428899</v>
      </c>
      <c r="AK70" s="71">
        <v>38.441794022428901</v>
      </c>
      <c r="AL70" s="71">
        <v>0.102696476483063</v>
      </c>
      <c r="AM70" s="71">
        <v>0.223148050114897</v>
      </c>
      <c r="AN70" s="71">
        <v>22.3148050114897</v>
      </c>
      <c r="AO70" s="71">
        <v>0.137677405532351</v>
      </c>
      <c r="AP70" s="71">
        <v>0.49484067109717073</v>
      </c>
      <c r="AQ70" s="71">
        <v>0.50515932890282933</v>
      </c>
      <c r="AR70" s="71">
        <v>4.2964072779194469</v>
      </c>
      <c r="AS70" s="71">
        <v>4.2086465379745261</v>
      </c>
      <c r="AT70" s="71">
        <v>8.5050538158939748</v>
      </c>
      <c r="AU70" s="71">
        <v>77.685194988510091</v>
      </c>
      <c r="AV70" s="70"/>
      <c r="AW70" s="74">
        <v>1.68603493573313E-3</v>
      </c>
      <c r="AX70" s="74">
        <v>9.795614760236054E-4</v>
      </c>
      <c r="AY70" s="74">
        <v>4.7497301479496159E-3</v>
      </c>
      <c r="AZ70" s="74">
        <v>2.7934524031771029E-3</v>
      </c>
      <c r="BA70" s="74">
        <v>7.0597196379341689E-3</v>
      </c>
      <c r="BB70" s="74">
        <v>4.125008454660883E-3</v>
      </c>
      <c r="BC70" s="74">
        <v>1.8050852236530524E-2</v>
      </c>
      <c r="BD70" s="74">
        <v>1.3706465622727449E-2</v>
      </c>
      <c r="BE70" s="74">
        <v>2.2763573048374584E-2</v>
      </c>
      <c r="BF70" s="74">
        <v>3.2346537310034576E-2</v>
      </c>
      <c r="BG70" s="74">
        <v>1.7393096162098463E-2</v>
      </c>
      <c r="BH70" s="74">
        <v>3.7304395282442185E-2</v>
      </c>
      <c r="BI70" s="74">
        <v>1.3633924641240039E-2</v>
      </c>
      <c r="BJ70" s="74">
        <v>6.7353490199314969E-2</v>
      </c>
      <c r="BK70" s="74">
        <v>1.0114489472408996E-2</v>
      </c>
      <c r="BL70" s="74">
        <v>6.2314638519218805E-2</v>
      </c>
      <c r="BM70" s="74">
        <v>6.2114914664729423E-3</v>
      </c>
      <c r="BN70" s="74">
        <v>4.929533332112692E-2</v>
      </c>
      <c r="BO70" s="70"/>
      <c r="BP70" s="74">
        <v>9.9361344186997495E-3</v>
      </c>
      <c r="BQ70" s="70"/>
      <c r="BR70" s="70"/>
      <c r="BS70" s="70"/>
      <c r="BT70" s="70"/>
      <c r="BU70" s="74">
        <v>1.3171628608148853</v>
      </c>
      <c r="BV70" s="70"/>
      <c r="BW70" s="74">
        <v>2.8342750996154837</v>
      </c>
      <c r="BX70" s="74">
        <v>2.6542207130939395</v>
      </c>
      <c r="BY70" s="74">
        <v>4.9277256304071697E-2</v>
      </c>
      <c r="BZ70" s="74">
        <v>0.46914196218272558</v>
      </c>
      <c r="CA70" s="74">
        <v>2.3191464529851071E-2</v>
      </c>
      <c r="CB70" s="74">
        <v>6.3460021136021838E-2</v>
      </c>
      <c r="CC70" s="74">
        <v>4.0939856369366097E-2</v>
      </c>
      <c r="CD70" s="74">
        <v>0.21174670198003948</v>
      </c>
      <c r="CE70" s="74">
        <v>8.3818467887944309E-2</v>
      </c>
      <c r="CF70" s="74">
        <v>0.23478676694524114</v>
      </c>
      <c r="CG70" s="74">
        <v>9.926107874418362E-2</v>
      </c>
      <c r="CH70" s="74">
        <v>0.54768244318193449</v>
      </c>
      <c r="CI70" s="74">
        <v>4.4631341924923948E-2</v>
      </c>
      <c r="CJ70" s="74">
        <v>3.6458237745401127E-2</v>
      </c>
      <c r="CK70" s="74">
        <v>3.4134847459297833E-3</v>
      </c>
      <c r="CL70" s="74">
        <v>1.1513182324393051E-3</v>
      </c>
      <c r="CM70" s="70"/>
      <c r="CN70" s="70"/>
      <c r="CO70" s="74">
        <v>4.9811418299688824E-3</v>
      </c>
      <c r="CP70" s="74">
        <v>4.3394538911731761E-3</v>
      </c>
      <c r="CQ70" s="74">
        <v>1.8612194524752709E-2</v>
      </c>
      <c r="CR70" s="74">
        <v>5.2568568469817764E-2</v>
      </c>
      <c r="CS70" s="74">
        <v>1.2224957781926211E-2</v>
      </c>
      <c r="CT70" s="74">
        <v>1.3098825829496182E-2</v>
      </c>
      <c r="CU70" s="74">
        <v>3.1572966695911149E-2</v>
      </c>
      <c r="CV70" s="74">
        <v>1.830398808658595E-2</v>
      </c>
      <c r="CW70" s="74">
        <v>9.0812254508977328E-2</v>
      </c>
      <c r="CX70" s="74">
        <v>1.4368199564422528E-2</v>
      </c>
      <c r="CY70" s="74">
        <v>4.2429602942816468E-2</v>
      </c>
      <c r="CZ70" s="74">
        <v>6.0061657877620743E-3</v>
      </c>
      <c r="DA70" s="74">
        <v>3.8503887258635565E-2</v>
      </c>
      <c r="DB70" s="74">
        <v>3.4482696347740002E-3</v>
      </c>
      <c r="DC70" s="74">
        <v>2.5577958751191707E-2</v>
      </c>
      <c r="DD70" s="74">
        <v>2.1508878908085677E-3</v>
      </c>
      <c r="DE70" s="74">
        <v>7.0905775004913071E-3</v>
      </c>
      <c r="DF70" s="21">
        <v>0</v>
      </c>
      <c r="DG70" s="74">
        <v>1.1689389351070821E-3</v>
      </c>
      <c r="DH70" s="21">
        <v>0</v>
      </c>
      <c r="DI70" s="74">
        <v>0.25616389732092454</v>
      </c>
      <c r="DJ70" s="74">
        <v>0.96738467152005325</v>
      </c>
      <c r="DK70" s="74">
        <v>0.12637628870158679</v>
      </c>
      <c r="DL70" s="74">
        <v>3.7764286132331306</v>
      </c>
      <c r="DM70" s="74">
        <v>0.49334152869817305</v>
      </c>
      <c r="DN70" s="74">
        <v>6.1635981919010057</v>
      </c>
      <c r="DO70" s="74">
        <v>4.5576979982152253</v>
      </c>
      <c r="DP70" s="74">
        <v>7.1541390684960842</v>
      </c>
      <c r="DQ70" s="74">
        <v>2.6092508988492698E-2</v>
      </c>
      <c r="DR70" s="74">
        <v>1.2851831762883731E-2</v>
      </c>
      <c r="DS70" s="74">
        <v>3.3825721481561898E-2</v>
      </c>
      <c r="DT70" s="74">
        <v>7.61220457956059E-2</v>
      </c>
      <c r="DU70" s="74">
        <v>2.130988729150048E-2</v>
      </c>
      <c r="DV70" s="74">
        <v>0.13604027626566051</v>
      </c>
      <c r="DW70" s="74">
        <v>3.4161719054384206E-2</v>
      </c>
      <c r="DX70" s="74">
        <v>0.4925487145966545</v>
      </c>
      <c r="DY70" s="74">
        <v>0.62999062128257366</v>
      </c>
      <c r="DZ70" s="74">
        <v>0.27994370183795797</v>
      </c>
      <c r="EA70" s="74">
        <v>0.19381828134608947</v>
      </c>
      <c r="EB70" s="74">
        <v>0.10185865089257193</v>
      </c>
      <c r="EC70" s="74">
        <v>0.13204718477242994</v>
      </c>
      <c r="ED70" s="74">
        <v>0.29716149149713889</v>
      </c>
      <c r="EE70" s="74">
        <v>0.53106732716214078</v>
      </c>
      <c r="EF70" s="74">
        <v>0.42379746835443033</v>
      </c>
      <c r="EG70" s="74">
        <v>0.46500000000000002</v>
      </c>
      <c r="EH70" s="74">
        <v>0.28841772151898737</v>
      </c>
      <c r="EI70" s="74">
        <v>0.55329113924050621</v>
      </c>
      <c r="EJ70" s="74">
        <v>0.42968354430379746</v>
      </c>
      <c r="EK70" s="74">
        <v>0.11772151898734177</v>
      </c>
      <c r="EL70" s="74">
        <v>2.2779113924050636</v>
      </c>
      <c r="EM70" s="74">
        <v>1.1006962025316456</v>
      </c>
      <c r="EN70" s="74">
        <v>1.0477215189873419</v>
      </c>
      <c r="EO70" s="74">
        <v>0.67101265822784795</v>
      </c>
      <c r="EP70" s="74">
        <v>0.31196202531645578</v>
      </c>
      <c r="EQ70" s="74">
        <v>2.0306962025316455</v>
      </c>
      <c r="ER70" s="74">
        <v>0.47677215189873429</v>
      </c>
      <c r="ES70" s="74">
        <v>0.30018987341772152</v>
      </c>
      <c r="ET70" s="74">
        <v>0.17069620253164555</v>
      </c>
      <c r="EU70" s="74">
        <v>0.94765822784810139</v>
      </c>
      <c r="EV70" s="74">
        <v>0.13537974683544304</v>
      </c>
      <c r="EW70" s="74">
        <v>0.23544303797468355</v>
      </c>
      <c r="EX70" s="74">
        <v>0.37082278481012654</v>
      </c>
      <c r="EY70" s="74">
        <v>3.349177215189874</v>
      </c>
      <c r="EZ70" s="74">
        <v>0.22898550724637681</v>
      </c>
      <c r="FA70" s="74">
        <v>0.64044943820224709</v>
      </c>
      <c r="FB70" s="74">
        <v>0.62962962962962965</v>
      </c>
      <c r="FC70" s="74">
        <v>4.9576652256643898</v>
      </c>
      <c r="FD70" s="74">
        <v>6.3796399666420742E-2</v>
      </c>
      <c r="FE70" s="74">
        <v>2.1333982526481683E-2</v>
      </c>
      <c r="FF70" s="74">
        <v>2.4910358680459398E-3</v>
      </c>
      <c r="FG70" s="74">
        <v>4.272859762224232E-2</v>
      </c>
      <c r="FH70" s="74">
        <v>0.25128444151730395</v>
      </c>
      <c r="FI70" s="74">
        <v>0.18005756328587863</v>
      </c>
      <c r="FJ70" s="74">
        <v>2.918381307035095E-2</v>
      </c>
      <c r="FK70" s="74">
        <v>8.4679506051960632E-2</v>
      </c>
      <c r="FL70" s="74">
        <v>0.67555533960868475</v>
      </c>
      <c r="FM70" s="70" t="s">
        <v>402</v>
      </c>
      <c r="FN70" s="70" t="s">
        <v>402</v>
      </c>
      <c r="FO70" s="70" t="s">
        <v>402</v>
      </c>
      <c r="FP70" s="70" t="s">
        <v>426</v>
      </c>
      <c r="FQ70" s="70" t="s">
        <v>638</v>
      </c>
    </row>
    <row r="71" spans="1:173" ht="12.75" customHeight="1" x14ac:dyDescent="0.25">
      <c r="A71" s="69" t="s">
        <v>246</v>
      </c>
      <c r="B71" s="70" t="s">
        <v>6</v>
      </c>
      <c r="C71" s="70" t="s">
        <v>85</v>
      </c>
      <c r="D71" s="70">
        <v>2008</v>
      </c>
      <c r="E71" s="71" t="s">
        <v>285</v>
      </c>
      <c r="F71" s="71"/>
      <c r="G71" s="71">
        <v>73.366</v>
      </c>
      <c r="H71" s="71">
        <v>129.99700000000001</v>
      </c>
      <c r="I71" s="72">
        <v>1</v>
      </c>
      <c r="J71" s="73">
        <v>23</v>
      </c>
      <c r="K71" s="73">
        <v>38.836343530400001</v>
      </c>
      <c r="L71" s="73">
        <v>156.874177</v>
      </c>
      <c r="M71" s="73">
        <v>1179.7478080000001</v>
      </c>
      <c r="N71" s="71">
        <v>1.31</v>
      </c>
      <c r="O71" s="71"/>
      <c r="P71" s="71"/>
      <c r="Q71" s="71">
        <v>16.899999999999999</v>
      </c>
      <c r="R71" s="71">
        <v>-26.1</v>
      </c>
      <c r="S71" s="71">
        <v>-423</v>
      </c>
      <c r="T71" s="71" t="s">
        <v>86</v>
      </c>
      <c r="U71" s="71">
        <v>197.5</v>
      </c>
      <c r="V71" s="71">
        <v>148.30000000000001</v>
      </c>
      <c r="W71" s="71">
        <v>962</v>
      </c>
      <c r="X71" s="71">
        <v>61</v>
      </c>
      <c r="Y71" s="71">
        <v>3</v>
      </c>
      <c r="Z71" s="71">
        <v>55</v>
      </c>
      <c r="AA71" s="71">
        <v>26.4</v>
      </c>
      <c r="AB71" s="71">
        <v>0.8</v>
      </c>
      <c r="AC71" s="71">
        <v>26.3</v>
      </c>
      <c r="AD71" s="71">
        <v>0.7</v>
      </c>
      <c r="AE71" s="71">
        <v>23.2</v>
      </c>
      <c r="AF71" s="71">
        <v>3.5</v>
      </c>
      <c r="AG71" s="71">
        <v>0.462802326598307</v>
      </c>
      <c r="AH71" s="71">
        <v>46.280232659830702</v>
      </c>
      <c r="AI71" s="71">
        <v>0.21057214189230899</v>
      </c>
      <c r="AJ71" s="71">
        <v>0.32883886571001297</v>
      </c>
      <c r="AK71" s="71">
        <v>32.883886571001298</v>
      </c>
      <c r="AL71" s="71">
        <v>0.105578187650681</v>
      </c>
      <c r="AM71" s="71">
        <v>0.208358807691682</v>
      </c>
      <c r="AN71" s="71">
        <v>20.835880769168199</v>
      </c>
      <c r="AO71" s="71">
        <v>0.149763419975983</v>
      </c>
      <c r="AP71" s="71">
        <v>0.41538877575478705</v>
      </c>
      <c r="AQ71" s="71">
        <v>0.58461122424521295</v>
      </c>
      <c r="AR71" s="71">
        <v>4.6994974714518039</v>
      </c>
      <c r="AS71" s="71">
        <v>3.339173831035227</v>
      </c>
      <c r="AT71" s="71">
        <v>8.0386713024870318</v>
      </c>
      <c r="AU71" s="71">
        <v>79.164119230831986</v>
      </c>
      <c r="AV71" s="70"/>
      <c r="AW71" s="70"/>
      <c r="AX71" s="70"/>
      <c r="AY71" s="74">
        <v>4.107713860667603E-3</v>
      </c>
      <c r="AZ71" s="74">
        <v>2.9278736022663862E-3</v>
      </c>
      <c r="BA71" s="74">
        <v>9.7878315559054366E-3</v>
      </c>
      <c r="BB71" s="74">
        <v>7.5951020863762554E-3</v>
      </c>
      <c r="BC71" s="74">
        <v>1.9414620997749817E-2</v>
      </c>
      <c r="BD71" s="74">
        <v>2.9241363547624646E-2</v>
      </c>
      <c r="BE71" s="74">
        <v>3.2352648114036028E-2</v>
      </c>
      <c r="BF71" s="74">
        <v>6.115173887200457E-2</v>
      </c>
      <c r="BG71" s="74">
        <v>2.80521605355659E-2</v>
      </c>
      <c r="BH71" s="74">
        <v>6.1320575774849617E-2</v>
      </c>
      <c r="BI71" s="74">
        <v>2.135896085508401E-2</v>
      </c>
      <c r="BJ71" s="74">
        <v>0.1051487249240263</v>
      </c>
      <c r="BK71" s="74">
        <v>1.3221571121943105E-2</v>
      </c>
      <c r="BL71" s="74">
        <v>8.2888879148589209E-2</v>
      </c>
      <c r="BM71" s="74">
        <v>3.2693187257651678E-3</v>
      </c>
      <c r="BN71" s="74">
        <v>6.3152949078569512E-2</v>
      </c>
      <c r="BO71" s="74">
        <v>2.2213224745972421E-3</v>
      </c>
      <c r="BP71" s="74">
        <v>1.1860850397759736E-2</v>
      </c>
      <c r="BQ71" s="70"/>
      <c r="BR71" s="70"/>
      <c r="BS71" s="70"/>
      <c r="BT71" s="70"/>
      <c r="BU71" s="74">
        <v>1.0956025687168429</v>
      </c>
      <c r="BV71" s="70"/>
      <c r="BW71" s="74">
        <v>2.9330042711771456</v>
      </c>
      <c r="BX71" s="74">
        <v>2.9383346212704051</v>
      </c>
      <c r="BY71" s="74">
        <v>7.7348857782206709E-2</v>
      </c>
      <c r="BZ71" s="74">
        <v>0.6646570531899606</v>
      </c>
      <c r="CA71" s="74">
        <v>3.4075905284481539E-2</v>
      </c>
      <c r="CB71" s="74">
        <v>0.12097570320720047</v>
      </c>
      <c r="CC71" s="74">
        <v>7.9060106658054713E-2</v>
      </c>
      <c r="CD71" s="74">
        <v>0.40011729653793771</v>
      </c>
      <c r="CE71" s="74">
        <v>0.14084990771811126</v>
      </c>
      <c r="CF71" s="74">
        <v>0.30206647486218208</v>
      </c>
      <c r="CG71" s="74">
        <v>0.12819180933574303</v>
      </c>
      <c r="CH71" s="74">
        <v>0.51637652735508144</v>
      </c>
      <c r="CI71" s="74">
        <v>3.8258427822096423E-2</v>
      </c>
      <c r="CJ71" s="74">
        <v>6.1985377799489969E-2</v>
      </c>
      <c r="CK71" s="74">
        <v>1.7865540675109988E-3</v>
      </c>
      <c r="CL71" s="74">
        <v>5.7685358451255511E-4</v>
      </c>
      <c r="CM71" s="70"/>
      <c r="CN71" s="70"/>
      <c r="CO71" s="70"/>
      <c r="CP71" s="74">
        <v>3.3947614853466397E-3</v>
      </c>
      <c r="CQ71" s="74">
        <v>1.319466804862364E-2</v>
      </c>
      <c r="CR71" s="74">
        <v>6.0495218995700095E-2</v>
      </c>
      <c r="CS71" s="70">
        <v>0</v>
      </c>
      <c r="CT71" s="74">
        <v>1.6552348937563188E-2</v>
      </c>
      <c r="CU71" s="74">
        <v>4.2727899108223839E-2</v>
      </c>
      <c r="CV71" s="74">
        <v>2.1148015003847671E-2</v>
      </c>
      <c r="CW71" s="74">
        <v>9.8542549777803551E-2</v>
      </c>
      <c r="CX71" s="74">
        <v>1.3178909577308377E-2</v>
      </c>
      <c r="CY71" s="74">
        <v>5.2346384164348399E-2</v>
      </c>
      <c r="CZ71" s="74">
        <v>7.9813277484215121E-3</v>
      </c>
      <c r="DA71" s="74">
        <v>5.2587847746769341E-2</v>
      </c>
      <c r="DB71" s="74">
        <v>4.6248596385287779E-3</v>
      </c>
      <c r="DC71" s="74">
        <v>4.8272676757031958E-2</v>
      </c>
      <c r="DD71" s="74">
        <v>3.8060682393490312E-3</v>
      </c>
      <c r="DE71" s="74">
        <v>1.6134562800390707E-2</v>
      </c>
      <c r="DF71" s="21">
        <v>0</v>
      </c>
      <c r="DG71" s="74">
        <v>2.7399918580661218E-3</v>
      </c>
      <c r="DH71" s="21">
        <v>0</v>
      </c>
      <c r="DI71" s="74">
        <v>0.36444315250118392</v>
      </c>
      <c r="DJ71" s="74">
        <v>1.0492420248266165</v>
      </c>
      <c r="DK71" s="74">
        <v>0.18849371895290584</v>
      </c>
      <c r="DL71" s="74">
        <v>2.8790279571056234</v>
      </c>
      <c r="DM71" s="74">
        <v>0.51721020866839718</v>
      </c>
      <c r="DN71" s="74">
        <v>6.4282180049133109</v>
      </c>
      <c r="DO71" s="74">
        <v>4.0435238347061624</v>
      </c>
      <c r="DP71" s="74">
        <v>8.1501177398371976</v>
      </c>
      <c r="DQ71" s="74">
        <v>4.7255837304950712E-2</v>
      </c>
      <c r="DT71" s="74">
        <v>0.1997758336172758</v>
      </c>
      <c r="DU71" s="74">
        <v>5.7534645217416865E-2</v>
      </c>
      <c r="DV71" s="74">
        <v>0.24703167092222655</v>
      </c>
      <c r="DW71" s="74">
        <v>5.7534645217416865E-2</v>
      </c>
      <c r="DZ71" s="74">
        <v>0.28799602121866208</v>
      </c>
      <c r="EA71" s="70"/>
      <c r="EB71" s="74">
        <v>0.12966586690031773</v>
      </c>
      <c r="ED71" s="74">
        <v>0.54816734035530224</v>
      </c>
      <c r="EF71" s="74">
        <v>0.46508875739644978</v>
      </c>
      <c r="EG71" s="74">
        <v>0.83715976331360964</v>
      </c>
      <c r="EH71" s="74">
        <v>0.31781065088757399</v>
      </c>
      <c r="EI71" s="74">
        <v>0.66662721893491128</v>
      </c>
      <c r="EJ71" s="74">
        <v>1.1317159763313611</v>
      </c>
      <c r="EK71" s="74">
        <v>0.31005917159763319</v>
      </c>
      <c r="EL71" s="74">
        <v>3.7284615384615396</v>
      </c>
      <c r="EM71" s="74">
        <v>2.1084023668639054</v>
      </c>
      <c r="EN71" s="74">
        <v>2.7207692307692306</v>
      </c>
      <c r="EO71" s="74">
        <v>1.6278106508875743</v>
      </c>
      <c r="EP71" s="74">
        <v>0.90692307692307694</v>
      </c>
      <c r="EQ71" s="74">
        <v>5.255502958579882</v>
      </c>
      <c r="ER71" s="74">
        <v>1.5735502958579881</v>
      </c>
      <c r="ES71" s="74">
        <v>1.0231952662721895</v>
      </c>
      <c r="ET71" s="74">
        <v>0.58136094674556227</v>
      </c>
      <c r="EU71" s="74">
        <v>3.1781065088757399</v>
      </c>
      <c r="EV71" s="74">
        <v>0.40307692307692311</v>
      </c>
      <c r="EW71" s="74">
        <v>1.2169822485207105</v>
      </c>
      <c r="EX71" s="74">
        <v>1.6200591715976331</v>
      </c>
      <c r="EY71" s="74">
        <v>10.053668639053255</v>
      </c>
      <c r="EZ71" s="74">
        <v>0.15929203539823011</v>
      </c>
      <c r="FA71" s="74">
        <v>0.59829059829059839</v>
      </c>
      <c r="FB71" s="74">
        <v>0.65024630541871931</v>
      </c>
      <c r="FC71" s="74">
        <v>3.7708780189470068</v>
      </c>
      <c r="FD71" s="74">
        <v>0.26246515085151023</v>
      </c>
      <c r="FE71" s="74">
        <v>9.1623415076137554E-2</v>
      </c>
      <c r="FF71" s="74">
        <v>1.8887943090604861E-2</v>
      </c>
      <c r="FG71" s="74">
        <v>0.13940051807446438</v>
      </c>
      <c r="FH71" s="74">
        <v>1.0417593053647678</v>
      </c>
      <c r="FI71" s="74">
        <v>0.70197516862835529</v>
      </c>
      <c r="FJ71" s="74">
        <v>0.10602419791667798</v>
      </c>
      <c r="FK71" s="74">
        <v>0.30399897534599779</v>
      </c>
      <c r="FL71" s="74">
        <v>2.6661346743485157</v>
      </c>
      <c r="FM71" s="70" t="s">
        <v>404</v>
      </c>
      <c r="FN71" s="70" t="s">
        <v>404</v>
      </c>
      <c r="FO71" s="70" t="s">
        <v>403</v>
      </c>
      <c r="FP71" s="70" t="s">
        <v>400</v>
      </c>
      <c r="FQ71" s="70" t="s">
        <v>638</v>
      </c>
    </row>
    <row r="72" spans="1:173" s="63" customFormat="1" ht="12.75" customHeight="1" x14ac:dyDescent="0.25">
      <c r="A72" s="62" t="s">
        <v>247</v>
      </c>
      <c r="C72" s="63" t="s">
        <v>24</v>
      </c>
      <c r="D72" s="63">
        <v>2004</v>
      </c>
      <c r="E72" s="64" t="s">
        <v>286</v>
      </c>
      <c r="F72" s="64"/>
      <c r="G72" s="64">
        <v>72.099999999999994</v>
      </c>
      <c r="H72" s="64">
        <v>150.766666666666</v>
      </c>
      <c r="I72" s="65">
        <v>2</v>
      </c>
      <c r="J72" s="66">
        <v>12</v>
      </c>
      <c r="K72" s="66">
        <v>30.065703367000001</v>
      </c>
      <c r="L72" s="66">
        <v>746.17143399999998</v>
      </c>
      <c r="M72" s="66">
        <v>481.474604</v>
      </c>
      <c r="N72" s="64">
        <v>1.46</v>
      </c>
      <c r="O72" s="64">
        <v>9.9000000000000005E-2</v>
      </c>
      <c r="P72" s="64">
        <v>14.747474747474746</v>
      </c>
      <c r="Q72" s="64">
        <v>0</v>
      </c>
      <c r="R72" s="64">
        <v>-26.6</v>
      </c>
      <c r="S72" s="64">
        <v>-527</v>
      </c>
      <c r="T72" s="64"/>
      <c r="U72" s="64">
        <v>197.5</v>
      </c>
      <c r="V72" s="64">
        <v>148.30000000000001</v>
      </c>
      <c r="W72" s="64">
        <v>962</v>
      </c>
      <c r="X72" s="64">
        <v>61</v>
      </c>
      <c r="Y72" s="64">
        <v>3</v>
      </c>
      <c r="Z72" s="64">
        <v>55</v>
      </c>
      <c r="AA72" s="64">
        <v>26.4</v>
      </c>
      <c r="AB72" s="64">
        <v>0.8</v>
      </c>
      <c r="AC72" s="64">
        <v>26.3</v>
      </c>
      <c r="AD72" s="64">
        <v>0.7</v>
      </c>
      <c r="AE72" s="64">
        <v>23.2</v>
      </c>
      <c r="AF72" s="64">
        <v>3.5</v>
      </c>
      <c r="AG72" s="64">
        <v>0.38583414260139798</v>
      </c>
      <c r="AH72" s="64">
        <v>38.583414260139797</v>
      </c>
      <c r="AI72" s="64">
        <v>0.18998225028160601</v>
      </c>
      <c r="AJ72" s="64">
        <v>0.448165715837965</v>
      </c>
      <c r="AK72" s="64">
        <v>44.816571583796502</v>
      </c>
      <c r="AL72" s="64">
        <v>0.10491932914529301</v>
      </c>
      <c r="AM72" s="64">
        <v>0.166000141560638</v>
      </c>
      <c r="AN72" s="64">
        <v>16.6000141560638</v>
      </c>
      <c r="AO72" s="64">
        <v>0.126329096589991</v>
      </c>
      <c r="AP72" s="64">
        <v>0.53736905504588817</v>
      </c>
      <c r="AQ72" s="64">
        <v>0.46263094495411183</v>
      </c>
      <c r="AR72" s="64"/>
      <c r="AS72" s="64"/>
      <c r="AT72" s="64"/>
      <c r="AU72" s="64">
        <v>83.399985843936292</v>
      </c>
      <c r="DL72" s="67">
        <v>0.29850746268656714</v>
      </c>
      <c r="DM72" s="67">
        <v>1.305970149253731</v>
      </c>
      <c r="DN72" s="67">
        <v>5.6224256292906185</v>
      </c>
      <c r="DO72" s="67">
        <v>4.7222222222222214</v>
      </c>
      <c r="DP72" s="67">
        <v>9.5665760869565215</v>
      </c>
      <c r="EB72" s="67">
        <v>6.7470864853813109E-2</v>
      </c>
      <c r="EC72" s="67">
        <v>6.7982007769372299E-2</v>
      </c>
      <c r="ED72" s="67">
        <v>1.2528112860355753</v>
      </c>
      <c r="EE72" s="67">
        <v>1.3882641586587607</v>
      </c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M72" s="63" t="s">
        <v>395</v>
      </c>
      <c r="FN72" s="63" t="s">
        <v>395</v>
      </c>
      <c r="FO72" s="63" t="s">
        <v>395</v>
      </c>
      <c r="FQ72" s="63" t="s">
        <v>395</v>
      </c>
    </row>
    <row r="73" spans="1:173" ht="12.75" customHeight="1" x14ac:dyDescent="0.25">
      <c r="A73" s="69" t="s">
        <v>274</v>
      </c>
      <c r="B73" s="70" t="s">
        <v>15</v>
      </c>
      <c r="C73" s="70" t="s">
        <v>15</v>
      </c>
      <c r="D73" s="70">
        <v>2011</v>
      </c>
      <c r="E73" s="71" t="s">
        <v>286</v>
      </c>
      <c r="F73" s="71"/>
      <c r="G73" s="71">
        <v>72.569999999999993</v>
      </c>
      <c r="H73" s="71">
        <v>158.5</v>
      </c>
      <c r="I73" s="72">
        <v>5</v>
      </c>
      <c r="J73" s="73">
        <v>23</v>
      </c>
      <c r="K73" s="73">
        <v>171.22193569500001</v>
      </c>
      <c r="L73" s="73">
        <v>996.15977599999997</v>
      </c>
      <c r="M73" s="73">
        <v>356.77047800000003</v>
      </c>
      <c r="N73" s="71">
        <v>0.61</v>
      </c>
      <c r="O73" s="71">
        <v>8.5999999999999993E-2</v>
      </c>
      <c r="P73" s="71">
        <v>7.0930232558139537</v>
      </c>
      <c r="Q73" s="71">
        <v>16.329899999999999</v>
      </c>
      <c r="R73" s="71">
        <v>-25.48</v>
      </c>
      <c r="S73" s="71">
        <v>-533.07041589765049</v>
      </c>
      <c r="T73" s="71" t="s">
        <v>52</v>
      </c>
      <c r="U73" s="71">
        <v>197.5</v>
      </c>
      <c r="V73" s="71">
        <v>148.30000000000001</v>
      </c>
      <c r="W73" s="71">
        <v>962</v>
      </c>
      <c r="X73" s="71">
        <v>61</v>
      </c>
      <c r="Y73" s="71">
        <v>3</v>
      </c>
      <c r="Z73" s="71">
        <v>55</v>
      </c>
      <c r="AA73" s="71">
        <v>26.4</v>
      </c>
      <c r="AB73" s="71">
        <v>0.8</v>
      </c>
      <c r="AC73" s="71">
        <v>26.3</v>
      </c>
      <c r="AD73" s="71">
        <v>0.7</v>
      </c>
      <c r="AE73" s="71">
        <v>23.2</v>
      </c>
      <c r="AF73" s="71">
        <v>3.5</v>
      </c>
      <c r="AG73" s="71">
        <v>0.31463860094030499</v>
      </c>
      <c r="AH73" s="71">
        <v>31.463860094030498</v>
      </c>
      <c r="AI73" s="71">
        <v>0.17678578582903201</v>
      </c>
      <c r="AJ73" s="71">
        <v>0.47140103548958701</v>
      </c>
      <c r="AK73" s="71">
        <v>47.140103548958699</v>
      </c>
      <c r="AL73" s="71">
        <v>9.6215396938075598E-2</v>
      </c>
      <c r="AM73" s="71">
        <v>0.213960363570109</v>
      </c>
      <c r="AN73" s="71">
        <v>21.3960363570109</v>
      </c>
      <c r="AO73" s="71">
        <v>0.118097484014628</v>
      </c>
      <c r="AP73" s="71">
        <v>0.59971662196405273</v>
      </c>
      <c r="AQ73" s="71">
        <v>0.40028337803594727</v>
      </c>
      <c r="AR73" s="71">
        <v>0.71694880807529426</v>
      </c>
      <c r="AS73" s="71">
        <v>1.0741543139007301</v>
      </c>
      <c r="AT73" s="71">
        <v>1.7911031219760245</v>
      </c>
      <c r="AU73" s="71">
        <v>78.6039636429892</v>
      </c>
      <c r="AV73" s="70"/>
      <c r="AW73" s="70"/>
      <c r="AX73" s="24" t="s">
        <v>432</v>
      </c>
      <c r="AY73" s="74">
        <v>2.6779718956218136E-3</v>
      </c>
      <c r="AZ73" s="74">
        <v>5.0738415759882909E-3</v>
      </c>
      <c r="BA73" s="74">
        <v>7.1684347598357425E-3</v>
      </c>
      <c r="BB73" s="74">
        <v>5.6223922615078513E-3</v>
      </c>
      <c r="BC73" s="74">
        <v>6.6979315919079444E-3</v>
      </c>
      <c r="BD73" s="74">
        <v>1.153796462153118E-2</v>
      </c>
      <c r="BE73" s="74">
        <v>9.2103095180934343E-3</v>
      </c>
      <c r="BF73" s="74">
        <v>2.1570533883331813E-2</v>
      </c>
      <c r="BG73" s="74">
        <v>1.094607350132468E-2</v>
      </c>
      <c r="BH73" s="74">
        <v>3.1576925676776786E-2</v>
      </c>
      <c r="BI73" s="74">
        <v>1.3103980734783994E-2</v>
      </c>
      <c r="BJ73" s="74">
        <v>4.3355950670696836E-2</v>
      </c>
      <c r="BK73" s="74">
        <v>1.2006281541314107E-2</v>
      </c>
      <c r="BL73" s="74">
        <v>4.5640372489738727E-2</v>
      </c>
      <c r="BM73" s="74">
        <v>3.8935200694084808E-3</v>
      </c>
      <c r="BN73" s="74">
        <v>4.7853910497966189E-2</v>
      </c>
      <c r="BO73" s="74">
        <v>5.8159041009268192E-3</v>
      </c>
      <c r="BP73" s="74">
        <v>2.178132352385596E-2</v>
      </c>
      <c r="BQ73" s="74">
        <v>5.0672580279300201E-3</v>
      </c>
      <c r="BR73" s="74">
        <v>6.8959471880246015E-3</v>
      </c>
      <c r="BS73" s="74">
        <v>1.0191283608604589E-2</v>
      </c>
      <c r="BT73" s="74">
        <v>7.9019072154903891E-3</v>
      </c>
      <c r="BU73" s="74">
        <v>9.2349666553994042E-2</v>
      </c>
      <c r="BV73" s="74">
        <v>2.1422025118446517E-2</v>
      </c>
      <c r="BW73" s="74">
        <v>0.22873618248921532</v>
      </c>
      <c r="BX73" s="74">
        <v>0.15560338275908972</v>
      </c>
      <c r="BY73" s="74">
        <v>1.0420094908514059E-2</v>
      </c>
      <c r="BZ73" s="74">
        <v>6.3449670215963275E-2</v>
      </c>
      <c r="CA73" s="74">
        <v>8.1712610204731344E-3</v>
      </c>
      <c r="CB73" s="74">
        <v>1.6536322683739106E-2</v>
      </c>
      <c r="CC73" s="74">
        <v>1.0190167918901354E-2</v>
      </c>
      <c r="CD73" s="74">
        <v>3.9823934074570834E-2</v>
      </c>
      <c r="CE73" s="74">
        <v>2.5075308386431412E-2</v>
      </c>
      <c r="CF73" s="74">
        <v>7.3192043615260743E-2</v>
      </c>
      <c r="CG73" s="74">
        <v>2.9397093504731953E-2</v>
      </c>
      <c r="CH73" s="74">
        <v>9.1478076161845556E-2</v>
      </c>
      <c r="CI73" s="74">
        <v>2.5140437279238998E-2</v>
      </c>
      <c r="CJ73" s="74">
        <v>7.6446351127958931E-2</v>
      </c>
      <c r="CK73" s="74">
        <v>2.6913503931285485E-2</v>
      </c>
      <c r="CL73" s="74">
        <v>9.7559891160012666E-2</v>
      </c>
      <c r="CM73" s="74">
        <v>4.3202052920748753E-2</v>
      </c>
      <c r="CN73" s="74">
        <v>5.2875150715785017E-2</v>
      </c>
      <c r="CO73" s="74">
        <v>1.2519244296799082E-2</v>
      </c>
      <c r="CP73" s="74">
        <v>4.6092698795185492E-3</v>
      </c>
      <c r="CQ73" s="74">
        <v>2.2467976121526016E-2</v>
      </c>
      <c r="CR73" s="74">
        <v>2.9785917880190975E-3</v>
      </c>
      <c r="CS73" s="74">
        <v>3.9431621702042695E-2</v>
      </c>
      <c r="CT73" s="74">
        <v>4.2417361345486815E-3</v>
      </c>
      <c r="CU73" s="74">
        <v>2.8688560691987709E-2</v>
      </c>
      <c r="CV73" s="74">
        <v>1.9044398102837808E-2</v>
      </c>
      <c r="CW73" s="74">
        <v>8.5210432605132252E-2</v>
      </c>
      <c r="CX73" s="74">
        <v>2.9350976101537595E-2</v>
      </c>
      <c r="CY73" s="74">
        <v>7.9533182476292555E-2</v>
      </c>
      <c r="CZ73" s="74">
        <v>3.0149832659761542E-2</v>
      </c>
      <c r="DA73" s="74">
        <v>0.14869627850877684</v>
      </c>
      <c r="DB73" s="74">
        <v>1.8604459150317162E-2</v>
      </c>
      <c r="DC73" s="74">
        <v>0.11067912540503437</v>
      </c>
      <c r="DD73" s="74">
        <v>1.0588909437685052E-2</v>
      </c>
      <c r="DE73" s="74">
        <v>3.3946490476005217E-2</v>
      </c>
      <c r="DF73" s="74">
        <v>7.184690780338036E-3</v>
      </c>
      <c r="DG73" s="74">
        <v>1.3999269648544664E-2</v>
      </c>
      <c r="DH73" s="74">
        <v>2.0407789240766724E-3</v>
      </c>
      <c r="DI73" s="74">
        <v>0.22502816930546782</v>
      </c>
      <c r="DJ73" s="74">
        <v>0.42012739678033439</v>
      </c>
      <c r="DK73" s="74">
        <v>0.4533822385427555</v>
      </c>
      <c r="DL73" s="74">
        <v>1.866999132051002</v>
      </c>
      <c r="DM73" s="74">
        <v>2.0147799270735085</v>
      </c>
      <c r="DN73" s="74">
        <v>4.4624105025357128</v>
      </c>
      <c r="DO73" s="74">
        <v>2.9481122915262929</v>
      </c>
      <c r="DP73" s="74">
        <v>4.8383383266282332</v>
      </c>
      <c r="DQ73" s="74">
        <v>1.4567001635182644E-2</v>
      </c>
      <c r="DR73" s="74">
        <v>6.5435897881873243E-3</v>
      </c>
      <c r="DS73" s="74">
        <v>9.1790923501259697E-3</v>
      </c>
      <c r="DT73" s="74">
        <v>6.1620215421378195E-2</v>
      </c>
      <c r="DU73" s="74">
        <v>2.2909942192682182E-2</v>
      </c>
      <c r="DV73" s="74">
        <v>8.5366309406686824E-2</v>
      </c>
      <c r="DW73" s="74">
        <v>2.9453531980869505E-2</v>
      </c>
      <c r="DX73" s="74">
        <v>0.44920636051711954</v>
      </c>
      <c r="DY73" s="74">
        <v>2.4958831787292972</v>
      </c>
      <c r="DZ73" s="74">
        <v>0.37179263389484879</v>
      </c>
      <c r="EA73" s="74">
        <v>0.32358991794977893</v>
      </c>
      <c r="EB73" s="74">
        <v>6.4734124977075438E-2</v>
      </c>
      <c r="EC73" s="74">
        <v>4.0790859110912799E-2</v>
      </c>
      <c r="ED73" s="74">
        <v>0.27383334100599172</v>
      </c>
      <c r="EE73" s="74">
        <v>0.37935832509397993</v>
      </c>
      <c r="EF73" s="74">
        <v>6.3503144538545872E-2</v>
      </c>
      <c r="EG73" s="74">
        <v>6.3503144538545872E-2</v>
      </c>
      <c r="EH73" s="74">
        <v>5.2296707267037779E-2</v>
      </c>
      <c r="EI73" s="74">
        <v>0.10085793544357284</v>
      </c>
      <c r="EJ73" s="74">
        <v>0.15689012180111331</v>
      </c>
      <c r="EK73" s="74">
        <v>1.8677395452513488E-2</v>
      </c>
      <c r="EL73" s="74">
        <v>0.45572844904132909</v>
      </c>
      <c r="EM73" s="74">
        <v>0.27642545269719965</v>
      </c>
      <c r="EN73" s="74">
        <v>0.17183203816312409</v>
      </c>
      <c r="EO73" s="74">
        <v>0.11579985180558364</v>
      </c>
      <c r="EP73" s="74">
        <v>4.8561228176535076E-2</v>
      </c>
      <c r="EQ73" s="74">
        <v>0.33619311814524283</v>
      </c>
      <c r="ER73" s="74">
        <v>0.17556751725362676</v>
      </c>
      <c r="ES73" s="74">
        <v>5.9767665448043163E-2</v>
      </c>
      <c r="ET73" s="74">
        <v>5.2296707267037779E-2</v>
      </c>
      <c r="EU73" s="74">
        <v>0.28763188996870775</v>
      </c>
      <c r="EV73" s="74">
        <v>2.2412874543016187E-2</v>
      </c>
      <c r="EW73" s="74">
        <v>4.4825749086032374E-2</v>
      </c>
      <c r="EX73" s="74">
        <v>6.7238623629048547E-2</v>
      </c>
      <c r="EY73" s="74">
        <v>0.69106363174299912</v>
      </c>
      <c r="EZ73" s="74">
        <v>0.18888888888888888</v>
      </c>
      <c r="FA73" s="74">
        <v>0.67391304347826086</v>
      </c>
      <c r="FB73" s="74">
        <v>0.34042553191489366</v>
      </c>
      <c r="FC73" s="74">
        <v>4.376562672827081</v>
      </c>
      <c r="FD73" s="74">
        <v>6.8227004632572235E-3</v>
      </c>
      <c r="FE73" s="70">
        <v>0</v>
      </c>
      <c r="FF73" s="70">
        <v>0</v>
      </c>
      <c r="FG73" s="74">
        <v>1.9922100577487913E-2</v>
      </c>
      <c r="FH73" s="74">
        <v>3.8108238149233135E-2</v>
      </c>
      <c r="FI73" s="74">
        <v>4.8643493322887608E-2</v>
      </c>
      <c r="FJ73" s="74">
        <v>7.8390017581375822E-3</v>
      </c>
      <c r="FK73" s="74">
        <v>3.6565467817605952E-2</v>
      </c>
      <c r="FL73" s="74">
        <v>0.15790100208860944</v>
      </c>
      <c r="FM73" s="70" t="s">
        <v>396</v>
      </c>
      <c r="FN73" s="70" t="s">
        <v>396</v>
      </c>
      <c r="FO73" s="70" t="s">
        <v>396</v>
      </c>
      <c r="FP73" s="70" t="s">
        <v>392</v>
      </c>
      <c r="FQ73" s="70" t="s">
        <v>392</v>
      </c>
    </row>
    <row r="74" spans="1:173" ht="12.75" customHeight="1" x14ac:dyDescent="0.25">
      <c r="A74" s="69" t="s">
        <v>275</v>
      </c>
      <c r="B74" s="70" t="s">
        <v>15</v>
      </c>
      <c r="C74" s="70" t="s">
        <v>15</v>
      </c>
      <c r="D74" s="70">
        <v>2011</v>
      </c>
      <c r="E74" s="71" t="s">
        <v>286</v>
      </c>
      <c r="F74" s="71"/>
      <c r="G74" s="71">
        <v>73.69</v>
      </c>
      <c r="H74" s="71">
        <v>149.6</v>
      </c>
      <c r="I74" s="72">
        <v>5</v>
      </c>
      <c r="J74" s="73">
        <v>15</v>
      </c>
      <c r="K74" s="73">
        <v>157.63374139699999</v>
      </c>
      <c r="L74" s="73">
        <v>700.14056300000004</v>
      </c>
      <c r="M74" s="73">
        <v>621.07852000000003</v>
      </c>
      <c r="N74" s="71">
        <v>0.56999999999999995</v>
      </c>
      <c r="O74" s="71">
        <v>7.5999999999999998E-2</v>
      </c>
      <c r="P74" s="71">
        <v>7.4999999999999991</v>
      </c>
      <c r="Q74" s="71">
        <v>12.616099999999999</v>
      </c>
      <c r="R74" s="71">
        <v>-24.83</v>
      </c>
      <c r="S74" s="71">
        <v>-592.02182504319717</v>
      </c>
      <c r="T74" s="71" t="s">
        <v>53</v>
      </c>
      <c r="U74" s="71">
        <v>197.5</v>
      </c>
      <c r="V74" s="71">
        <v>148.30000000000001</v>
      </c>
      <c r="W74" s="71">
        <v>962</v>
      </c>
      <c r="X74" s="71">
        <v>61</v>
      </c>
      <c r="Y74" s="71">
        <v>3</v>
      </c>
      <c r="Z74" s="71">
        <v>55</v>
      </c>
      <c r="AA74" s="71">
        <v>26.4</v>
      </c>
      <c r="AB74" s="71">
        <v>0.8</v>
      </c>
      <c r="AC74" s="71">
        <v>26.3</v>
      </c>
      <c r="AD74" s="71">
        <v>0.7</v>
      </c>
      <c r="AE74" s="71">
        <v>23.2</v>
      </c>
      <c r="AF74" s="71">
        <v>3.5</v>
      </c>
      <c r="AG74" s="71">
        <v>0.188294446732266</v>
      </c>
      <c r="AH74" s="71">
        <v>18.8294446732266</v>
      </c>
      <c r="AI74" s="71">
        <v>0.130852678932004</v>
      </c>
      <c r="AJ74" s="71">
        <v>0.56177529613096999</v>
      </c>
      <c r="AK74" s="71">
        <v>56.177529613097001</v>
      </c>
      <c r="AL74" s="71">
        <v>7.5950131814602806E-2</v>
      </c>
      <c r="AM74" s="71">
        <v>0.24993025713676401</v>
      </c>
      <c r="AN74" s="71">
        <v>24.993025713676399</v>
      </c>
      <c r="AO74" s="71">
        <v>8.86502495168007E-2</v>
      </c>
      <c r="AP74" s="71">
        <v>0.7489640816419405</v>
      </c>
      <c r="AQ74" s="71">
        <v>0.2510359183580595</v>
      </c>
      <c r="AR74" s="71">
        <v>0.48491107191060012</v>
      </c>
      <c r="AS74" s="71">
        <v>1.4467291295483715</v>
      </c>
      <c r="AT74" s="71">
        <v>1.9316402014589718</v>
      </c>
      <c r="AU74" s="71">
        <v>75.006974286323597</v>
      </c>
      <c r="AV74" s="70"/>
      <c r="AW74" s="70"/>
      <c r="AX74" s="24" t="s">
        <v>432</v>
      </c>
      <c r="AY74" s="24" t="s">
        <v>432</v>
      </c>
      <c r="AZ74" s="74">
        <v>9.1802957287674489E-3</v>
      </c>
      <c r="BA74" s="74">
        <v>9.5505550965869889E-3</v>
      </c>
      <c r="BB74" s="74">
        <v>8.3985353190375537E-3</v>
      </c>
      <c r="BC74" s="74">
        <v>9.7511753552086411E-3</v>
      </c>
      <c r="BD74" s="74">
        <v>1.9008493071579761E-2</v>
      </c>
      <c r="BE74" s="74">
        <v>1.5219368441705645E-2</v>
      </c>
      <c r="BF74" s="74">
        <v>3.9053475782433587E-2</v>
      </c>
      <c r="BG74" s="74">
        <v>1.6505846751868822E-2</v>
      </c>
      <c r="BH74" s="74">
        <v>4.6487703015555187E-2</v>
      </c>
      <c r="BI74" s="74">
        <v>1.6946056839907887E-2</v>
      </c>
      <c r="BJ74" s="74">
        <v>6.0644721093855943E-2</v>
      </c>
      <c r="BK74" s="74">
        <v>1.5124577169218683E-2</v>
      </c>
      <c r="BL74" s="74">
        <v>6.4704822847181431E-2</v>
      </c>
      <c r="BM74" s="74">
        <v>5.4903417963389463E-3</v>
      </c>
      <c r="BN74" s="74">
        <v>6.3451000517533954E-2</v>
      </c>
      <c r="BO74" s="74">
        <v>7.433325562097453E-3</v>
      </c>
      <c r="BP74" s="74">
        <v>2.8587759878222839E-2</v>
      </c>
      <c r="BQ74" s="74">
        <v>7.1189260883975439E-3</v>
      </c>
      <c r="BR74" s="74">
        <v>9.0025561425115166E-3</v>
      </c>
      <c r="BS74" s="74">
        <v>3.6354747656504829E-2</v>
      </c>
      <c r="BT74" s="74">
        <v>1.5459411474496412E-2</v>
      </c>
      <c r="BU74" s="74">
        <v>0.21157143393928085</v>
      </c>
      <c r="BV74" s="74">
        <v>7.9021985445588971E-2</v>
      </c>
      <c r="BW74" s="74">
        <v>0.50078664388328675</v>
      </c>
      <c r="BX74" s="74">
        <v>0.33390547931446019</v>
      </c>
      <c r="BY74" s="74">
        <v>3.9399094459969211E-2</v>
      </c>
      <c r="BZ74" s="74">
        <v>0.10264905535161345</v>
      </c>
      <c r="CA74" s="74">
        <v>1.1528318884593106E-2</v>
      </c>
      <c r="CB74" s="74">
        <v>2.270949911254376E-2</v>
      </c>
      <c r="CC74" s="74">
        <v>1.4379513883438087E-2</v>
      </c>
      <c r="CD74" s="74">
        <v>5.329619813463797E-2</v>
      </c>
      <c r="CE74" s="74">
        <v>3.3091979025755607E-2</v>
      </c>
      <c r="CF74" s="74">
        <v>7.0513502643548956E-2</v>
      </c>
      <c r="CG74" s="74">
        <v>2.2398072731663037E-2</v>
      </c>
      <c r="CH74" s="74">
        <v>5.1237424129852917E-2</v>
      </c>
      <c r="CI74" s="74">
        <v>1.2802190723613705E-2</v>
      </c>
      <c r="CJ74" s="74">
        <v>4.1764227208271297E-2</v>
      </c>
      <c r="CK74" s="74">
        <v>7.8529655696998133E-3</v>
      </c>
      <c r="CL74" s="74">
        <v>6.865097932101577E-2</v>
      </c>
      <c r="CM74" s="51">
        <v>0</v>
      </c>
      <c r="CN74" s="51">
        <v>0</v>
      </c>
      <c r="CO74" s="74">
        <v>2.7806664406623525E-2</v>
      </c>
      <c r="CP74" s="74">
        <v>1.1088581980195949E-2</v>
      </c>
      <c r="CQ74" s="74">
        <v>5.0588265646179173E-2</v>
      </c>
      <c r="CR74" s="74">
        <v>6.7564801752935891E-3</v>
      </c>
      <c r="CS74" s="74">
        <v>5.1025805856978891E-2</v>
      </c>
      <c r="CT74" s="74">
        <v>8.617510625850552E-3</v>
      </c>
      <c r="CU74" s="74">
        <v>4.4143710479038367E-2</v>
      </c>
      <c r="CV74" s="74">
        <v>3.1627601609976005E-2</v>
      </c>
      <c r="CW74" s="74">
        <v>0.11414736972815911</v>
      </c>
      <c r="CX74" s="74">
        <v>4.2465731356646531E-2</v>
      </c>
      <c r="CY74" s="74">
        <v>0.10163728748843012</v>
      </c>
      <c r="CZ74" s="74">
        <v>4.1592102941964908E-2</v>
      </c>
      <c r="DA74" s="74">
        <v>0.18065034030276469</v>
      </c>
      <c r="DB74" s="74">
        <v>2.5188284044682853E-2</v>
      </c>
      <c r="DC74" s="74">
        <v>0.13150039661430951</v>
      </c>
      <c r="DD74" s="74">
        <v>1.3382977766647762E-2</v>
      </c>
      <c r="DE74" s="74">
        <v>4.1149934049864383E-2</v>
      </c>
      <c r="DF74" s="74">
        <v>8.8985668877986906E-3</v>
      </c>
      <c r="DG74" s="74">
        <v>1.7493623412463976E-2</v>
      </c>
      <c r="DH74" s="74">
        <v>3.1683828022342694E-3</v>
      </c>
      <c r="DI74" s="74">
        <v>0.30887030871991233</v>
      </c>
      <c r="DJ74" s="74">
        <v>0.27521936232766547</v>
      </c>
      <c r="DK74" s="74">
        <v>0.56149351350892707</v>
      </c>
      <c r="DL74" s="74">
        <v>0.89105153379193225</v>
      </c>
      <c r="DM74" s="74">
        <v>1.817894105250812</v>
      </c>
      <c r="DN74" s="74">
        <v>4.6770847516951255</v>
      </c>
      <c r="DO74" s="74">
        <v>4.2207645531759184</v>
      </c>
      <c r="DP74" s="74">
        <v>4.3570913118466548</v>
      </c>
      <c r="DQ74" s="74">
        <v>3.7057102745604885E-2</v>
      </c>
      <c r="DR74" s="74">
        <v>8.7286269860871336E-3</v>
      </c>
      <c r="DS74" s="74">
        <v>2.9384380099587777E-2</v>
      </c>
      <c r="DT74" s="74">
        <v>8.9184175183246797E-2</v>
      </c>
      <c r="DU74" s="74">
        <v>2.3610215278776957E-2</v>
      </c>
      <c r="DV74" s="74">
        <v>0.15562565802843945</v>
      </c>
      <c r="DW74" s="74">
        <v>3.2338842264864096E-2</v>
      </c>
      <c r="DX74" s="74">
        <v>0.23554531626524366</v>
      </c>
      <c r="DY74" s="74">
        <v>0.80349543528768108</v>
      </c>
      <c r="DZ74" s="74">
        <v>0.264735478354372</v>
      </c>
      <c r="EA74" s="74">
        <v>0.1991271228906932</v>
      </c>
      <c r="EB74" s="74">
        <v>0.11997625443243481</v>
      </c>
      <c r="EC74" s="74">
        <v>9.5135010617786259E-2</v>
      </c>
      <c r="ED74" s="74">
        <v>0.28874311536406111</v>
      </c>
      <c r="EE74" s="74">
        <v>0.5038543804142821</v>
      </c>
      <c r="EF74" s="74">
        <v>0.10843287545279444</v>
      </c>
      <c r="EG74" s="74">
        <v>0.13554109431599307</v>
      </c>
      <c r="EH74" s="74">
        <v>6.7770547157996533E-2</v>
      </c>
      <c r="EI74" s="74">
        <v>0.18975753204239026</v>
      </c>
      <c r="EJ74" s="74">
        <v>0.29367237101798493</v>
      </c>
      <c r="EK74" s="74">
        <v>4.0662328294797913E-2</v>
      </c>
      <c r="EL74" s="74">
        <v>0.83583674828195731</v>
      </c>
      <c r="EM74" s="74">
        <v>0.52409223135517313</v>
      </c>
      <c r="EN74" s="74">
        <v>0.32078058988118358</v>
      </c>
      <c r="EO74" s="74">
        <v>0.23041986033718817</v>
      </c>
      <c r="EP74" s="74">
        <v>0.10391483897559467</v>
      </c>
      <c r="EQ74" s="74">
        <v>0.65511528919396633</v>
      </c>
      <c r="ER74" s="74">
        <v>0.20331164147398958</v>
      </c>
      <c r="ES74" s="74">
        <v>9.0360729543995363E-2</v>
      </c>
      <c r="ET74" s="74">
        <v>6.7770547157996533E-2</v>
      </c>
      <c r="EU74" s="74">
        <v>0.36144291817598145</v>
      </c>
      <c r="EV74" s="74">
        <v>5.4216437726397219E-2</v>
      </c>
      <c r="EW74" s="74">
        <v>6.7770547157996533E-2</v>
      </c>
      <c r="EX74" s="74">
        <v>0.12198698488439375</v>
      </c>
      <c r="EY74" s="74">
        <v>1.1385451922543417</v>
      </c>
      <c r="EZ74" s="74">
        <v>0.20689655172413793</v>
      </c>
      <c r="FA74" s="74">
        <v>0.71830985915492962</v>
      </c>
      <c r="FB74" s="74">
        <v>0.44444444444444448</v>
      </c>
      <c r="FC74" s="74">
        <v>5.7048268173319165</v>
      </c>
      <c r="FD74" s="74">
        <v>8.2485302919658391E-3</v>
      </c>
      <c r="FE74" s="70">
        <v>0</v>
      </c>
      <c r="FF74" s="70">
        <v>0</v>
      </c>
      <c r="FG74" s="74">
        <v>2.2867429868661075E-2</v>
      </c>
      <c r="FH74" s="74">
        <v>5.5957877867567035E-2</v>
      </c>
      <c r="FI74" s="74">
        <v>6.7490415066679091E-2</v>
      </c>
      <c r="FJ74" s="74">
        <v>9.8736306695508327E-3</v>
      </c>
      <c r="FK74" s="74">
        <v>3.5137884038958206E-2</v>
      </c>
      <c r="FL74" s="74">
        <v>0.19957576780338204</v>
      </c>
      <c r="FM74" s="70" t="s">
        <v>396</v>
      </c>
      <c r="FN74" s="70" t="s">
        <v>396</v>
      </c>
      <c r="FO74" s="70" t="s">
        <v>396</v>
      </c>
      <c r="FP74" s="70" t="s">
        <v>392</v>
      </c>
      <c r="FQ74" s="70" t="s">
        <v>392</v>
      </c>
    </row>
    <row r="75" spans="1:173" ht="12.75" customHeight="1" x14ac:dyDescent="0.25">
      <c r="A75" s="69" t="s">
        <v>276</v>
      </c>
      <c r="B75" s="70" t="s">
        <v>15</v>
      </c>
      <c r="C75" s="70" t="s">
        <v>15</v>
      </c>
      <c r="D75" s="70">
        <v>2011</v>
      </c>
      <c r="E75" s="71" t="s">
        <v>286</v>
      </c>
      <c r="F75" s="71"/>
      <c r="G75" s="71">
        <v>74.400000000000006</v>
      </c>
      <c r="H75" s="71">
        <v>144.83000000000001</v>
      </c>
      <c r="I75" s="72">
        <v>5</v>
      </c>
      <c r="J75" s="73">
        <v>18</v>
      </c>
      <c r="K75" s="73">
        <v>195.08211691</v>
      </c>
      <c r="L75" s="73">
        <v>573.80854199999999</v>
      </c>
      <c r="M75" s="73">
        <v>784.93062699999996</v>
      </c>
      <c r="N75" s="71">
        <v>0.39</v>
      </c>
      <c r="O75" s="71">
        <v>5.1999999999999998E-2</v>
      </c>
      <c r="P75" s="71">
        <v>7.5000000000000009</v>
      </c>
      <c r="Q75" s="71">
        <v>8.3351000000000006</v>
      </c>
      <c r="R75" s="71">
        <v>-25.14</v>
      </c>
      <c r="S75" s="71">
        <v>-564.34945565446435</v>
      </c>
      <c r="T75" s="71" t="s">
        <v>54</v>
      </c>
      <c r="U75" s="71">
        <v>197.5</v>
      </c>
      <c r="V75" s="71">
        <v>148.30000000000001</v>
      </c>
      <c r="W75" s="71">
        <v>962</v>
      </c>
      <c r="X75" s="71">
        <v>61</v>
      </c>
      <c r="Y75" s="71">
        <v>3</v>
      </c>
      <c r="Z75" s="71">
        <v>55</v>
      </c>
      <c r="AA75" s="71">
        <v>26.4</v>
      </c>
      <c r="AB75" s="71">
        <v>0.8</v>
      </c>
      <c r="AC75" s="71">
        <v>26.3</v>
      </c>
      <c r="AD75" s="71">
        <v>0.7</v>
      </c>
      <c r="AE75" s="71">
        <v>23.2</v>
      </c>
      <c r="AF75" s="71">
        <v>3.5</v>
      </c>
      <c r="AG75" s="71">
        <v>0.24650846047115599</v>
      </c>
      <c r="AH75" s="71">
        <v>24.6508460471156</v>
      </c>
      <c r="AI75" s="71">
        <v>0.15537642307041</v>
      </c>
      <c r="AJ75" s="71">
        <v>0.51947846905147999</v>
      </c>
      <c r="AK75" s="71">
        <v>51.947846905147998</v>
      </c>
      <c r="AL75" s="71">
        <v>8.6565441879230196E-2</v>
      </c>
      <c r="AM75" s="71">
        <v>0.234013070477362</v>
      </c>
      <c r="AN75" s="71">
        <v>23.4013070477362</v>
      </c>
      <c r="AO75" s="71">
        <v>0.103544032478885</v>
      </c>
      <c r="AP75" s="71">
        <v>0.67818189714440635</v>
      </c>
      <c r="AQ75" s="71">
        <v>0.32181810285559365</v>
      </c>
      <c r="AR75" s="71">
        <v>0.44983187769388283</v>
      </c>
      <c r="AS75" s="71">
        <v>0.94795113607191395</v>
      </c>
      <c r="AT75" s="71">
        <v>1.3977830137657969</v>
      </c>
      <c r="AU75" s="71">
        <v>76.59869295226359</v>
      </c>
      <c r="AV75" s="70"/>
      <c r="AW75" s="70"/>
      <c r="AX75" s="74">
        <v>5.7696610403612019E-3</v>
      </c>
      <c r="AY75" s="74">
        <v>2.1050489527910509E-2</v>
      </c>
      <c r="AZ75" s="74">
        <v>1.4662615151975332E-2</v>
      </c>
      <c r="BA75" s="74">
        <v>1.8212292882301358E-2</v>
      </c>
      <c r="BB75" s="74">
        <v>9.3891076061673358E-3</v>
      </c>
      <c r="BC75" s="74">
        <v>1.1921793715597408E-2</v>
      </c>
      <c r="BD75" s="74">
        <v>1.8927831267402866E-2</v>
      </c>
      <c r="BE75" s="74">
        <v>1.5201457665859149E-2</v>
      </c>
      <c r="BF75" s="74">
        <v>3.6165023843984088E-2</v>
      </c>
      <c r="BG75" s="74">
        <v>1.6352521267308882E-2</v>
      </c>
      <c r="BH75" s="74">
        <v>4.7679628693630224E-2</v>
      </c>
      <c r="BI75" s="74">
        <v>1.7271196490422792E-2</v>
      </c>
      <c r="BJ75" s="74">
        <v>6.4621742673460672E-2</v>
      </c>
      <c r="BK75" s="74">
        <v>1.6289628878710122E-2</v>
      </c>
      <c r="BL75" s="74">
        <v>6.6778103595331997E-2</v>
      </c>
      <c r="BM75" s="74">
        <v>8.3474456638996681E-3</v>
      </c>
      <c r="BN75" s="74">
        <v>6.7265778391623926E-2</v>
      </c>
      <c r="BO75" s="74">
        <v>6.5781823868388484E-3</v>
      </c>
      <c r="BP75" s="74">
        <v>2.7909197083887862E-2</v>
      </c>
      <c r="BQ75" s="74">
        <v>6.4399890330830208E-3</v>
      </c>
      <c r="BR75" s="74">
        <v>7.8101653033092302E-3</v>
      </c>
      <c r="BS75" s="74">
        <v>2.0682181461524483E-2</v>
      </c>
      <c r="BT75" s="74">
        <v>1.1777279807762537E-2</v>
      </c>
      <c r="BU75" s="74">
        <v>7.4827044545872579E-2</v>
      </c>
      <c r="BV75" s="74">
        <v>3.1805135483329194E-2</v>
      </c>
      <c r="BW75" s="74">
        <v>0.17192418363519194</v>
      </c>
      <c r="BX75" s="74">
        <v>0.17300175514046062</v>
      </c>
      <c r="BY75" s="74">
        <v>1.7966350611925898E-2</v>
      </c>
      <c r="BZ75" s="74">
        <v>6.4751614067730306E-2</v>
      </c>
      <c r="CA75" s="74">
        <v>1.1237101383747061E-2</v>
      </c>
      <c r="CB75" s="74">
        <v>2.3937337079838614E-2</v>
      </c>
      <c r="CC75" s="74">
        <v>1.6696834523779694E-2</v>
      </c>
      <c r="CD75" s="74">
        <v>5.7267033626068324E-2</v>
      </c>
      <c r="CE75" s="74">
        <v>3.304781929178742E-2</v>
      </c>
      <c r="CF75" s="74">
        <v>6.8951368204926838E-2</v>
      </c>
      <c r="CG75" s="74">
        <v>2.1321808882372128E-2</v>
      </c>
      <c r="CH75" s="74">
        <v>4.7998736691654789E-2</v>
      </c>
      <c r="CI75" s="74">
        <v>1.4230923025807531E-2</v>
      </c>
      <c r="CJ75" s="74">
        <v>4.0659386466167388E-2</v>
      </c>
      <c r="CK75" s="74">
        <v>1.0316840586923729E-2</v>
      </c>
      <c r="CL75" s="74">
        <v>7.2144628991297657E-2</v>
      </c>
      <c r="CM75" s="51">
        <v>0</v>
      </c>
      <c r="CN75" s="51">
        <v>0</v>
      </c>
      <c r="CO75" s="74">
        <v>1.6423768065656725E-2</v>
      </c>
      <c r="CP75" s="74">
        <v>7.3135522620294911E-3</v>
      </c>
      <c r="CQ75" s="74">
        <v>3.2485765643734177E-2</v>
      </c>
      <c r="CR75" s="74">
        <v>5.327063044827462E-3</v>
      </c>
      <c r="CS75" s="74">
        <v>0.13616351728575302</v>
      </c>
      <c r="CT75" s="74">
        <v>7.4217648336623891E-3</v>
      </c>
      <c r="CU75" s="74">
        <v>4.8395342605743491E-2</v>
      </c>
      <c r="CV75" s="74">
        <v>3.3206131689555378E-2</v>
      </c>
      <c r="CW75" s="74">
        <v>0.13570390805500376</v>
      </c>
      <c r="CX75" s="74">
        <v>4.4443096588308917E-2</v>
      </c>
      <c r="CY75" s="74">
        <v>0.11204030991027993</v>
      </c>
      <c r="CZ75" s="74">
        <v>4.1530433831323675E-2</v>
      </c>
      <c r="DA75" s="74">
        <v>0.19796914322248721</v>
      </c>
      <c r="DB75" s="74">
        <v>2.1524090540671999E-2</v>
      </c>
      <c r="DC75" s="74">
        <v>0.13184721849053169</v>
      </c>
      <c r="DD75" s="74">
        <v>1.1171218840917822E-2</v>
      </c>
      <c r="DE75" s="74">
        <v>3.4563858737020024E-2</v>
      </c>
      <c r="DF75" s="74">
        <v>8.2169262408113997E-3</v>
      </c>
      <c r="DG75" s="74">
        <v>1.6154331790844939E-2</v>
      </c>
      <c r="DH75" s="74">
        <v>2.6728531874132999E-3</v>
      </c>
      <c r="DI75" s="74">
        <v>0.32274090385780613</v>
      </c>
      <c r="DJ75" s="74">
        <v>0.27562369284915</v>
      </c>
      <c r="DK75" s="74">
        <v>0.57501753160488878</v>
      </c>
      <c r="DL75" s="74">
        <v>0.8540091744013486</v>
      </c>
      <c r="DM75" s="74">
        <v>1.7816692112203765</v>
      </c>
      <c r="DN75" s="74">
        <v>4.6114500618633887</v>
      </c>
      <c r="DO75" s="74">
        <v>3.9600905524101133</v>
      </c>
      <c r="DP75" s="74">
        <v>4.8345835888203101</v>
      </c>
      <c r="DQ75" s="74">
        <v>2.5186641876901356E-2</v>
      </c>
      <c r="DR75" s="74">
        <v>5.9784392710973133E-3</v>
      </c>
      <c r="DS75" s="74">
        <v>2.2482239501665283E-2</v>
      </c>
      <c r="DT75" s="74">
        <v>6.9292950669707032E-2</v>
      </c>
      <c r="DU75" s="74">
        <v>2.2998502060520714E-2</v>
      </c>
      <c r="DV75" s="74">
        <v>0.11696183204827368</v>
      </c>
      <c r="DW75" s="74">
        <v>2.897694133161802E-2</v>
      </c>
      <c r="DX75" s="74">
        <v>0.23736547731597896</v>
      </c>
      <c r="DY75" s="74">
        <v>1.0229631286872995</v>
      </c>
      <c r="DZ75" s="74">
        <v>0.3319024783653069</v>
      </c>
      <c r="EA75" s="74">
        <v>0.25059607087248181</v>
      </c>
      <c r="EB75" s="74">
        <v>7.8039819483179423E-2</v>
      </c>
      <c r="EC75" s="74">
        <v>6.9660335064224019E-2</v>
      </c>
      <c r="ED75" s="74">
        <v>0.21470148295871497</v>
      </c>
      <c r="EE75" s="74">
        <v>0.36240163750611842</v>
      </c>
      <c r="EF75" s="74">
        <v>0.10761718515674677</v>
      </c>
      <c r="EG75" s="74">
        <v>0.1965183381123202</v>
      </c>
      <c r="EH75" s="74">
        <v>9.3580161005866747E-2</v>
      </c>
      <c r="EI75" s="74">
        <v>0.21523437031349354</v>
      </c>
      <c r="EJ75" s="74">
        <v>0.35092560377200033</v>
      </c>
      <c r="EK75" s="74">
        <v>6.0827104653813385E-2</v>
      </c>
      <c r="EL75" s="74">
        <v>1.0247027630142409</v>
      </c>
      <c r="EM75" s="74">
        <v>0.62698707873930726</v>
      </c>
      <c r="EN75" s="74">
        <v>0.49597485333109381</v>
      </c>
      <c r="EO75" s="74">
        <v>0.38835766817434697</v>
      </c>
      <c r="EP75" s="74">
        <v>0.17312329786085348</v>
      </c>
      <c r="EQ75" s="74">
        <v>1.0574558193662942</v>
      </c>
      <c r="ER75" s="74">
        <v>0.29009849911818691</v>
      </c>
      <c r="ES75" s="74">
        <v>0.12165420930762677</v>
      </c>
      <c r="ET75" s="74">
        <v>9.3580161005866747E-2</v>
      </c>
      <c r="EU75" s="74">
        <v>0.50533286943168054</v>
      </c>
      <c r="EV75" s="74">
        <v>6.0827104653813385E-2</v>
      </c>
      <c r="EW75" s="74">
        <v>8.4222144905280072E-2</v>
      </c>
      <c r="EX75" s="74">
        <v>0.14504924955909346</v>
      </c>
      <c r="EY75" s="74">
        <v>1.7078379383570683</v>
      </c>
      <c r="EZ75" s="74">
        <v>0.18584070796460175</v>
      </c>
      <c r="FA75" s="74">
        <v>0.78301886792452824</v>
      </c>
      <c r="FB75" s="74">
        <v>0.41935483870967744</v>
      </c>
      <c r="FC75" s="74">
        <v>7.5209738839452243</v>
      </c>
      <c r="FD75" s="74">
        <v>1.0335914465703283E-2</v>
      </c>
      <c r="FE75" s="70">
        <v>0</v>
      </c>
      <c r="FF75" s="70">
        <v>0</v>
      </c>
      <c r="FG75" s="74">
        <v>2.4521719446565216E-2</v>
      </c>
      <c r="FH75" s="74">
        <v>6.4102908228471034E-2</v>
      </c>
      <c r="FI75" s="74">
        <v>7.5081043328520683E-2</v>
      </c>
      <c r="FJ75" s="74">
        <v>1.1739103027456897E-2</v>
      </c>
      <c r="FK75" s="74">
        <v>4.1296012567587088E-2</v>
      </c>
      <c r="FL75" s="74">
        <v>0.22707670106430419</v>
      </c>
      <c r="FM75" s="70" t="s">
        <v>396</v>
      </c>
      <c r="FN75" s="70" t="s">
        <v>396</v>
      </c>
      <c r="FO75" s="70" t="s">
        <v>396</v>
      </c>
      <c r="FP75" s="70" t="s">
        <v>392</v>
      </c>
      <c r="FQ75" s="70" t="s">
        <v>392</v>
      </c>
    </row>
    <row r="76" spans="1:173" ht="12.75" customHeight="1" x14ac:dyDescent="0.25">
      <c r="A76" s="69" t="s">
        <v>277</v>
      </c>
      <c r="B76" s="70" t="s">
        <v>15</v>
      </c>
      <c r="C76" s="70" t="s">
        <v>15</v>
      </c>
      <c r="D76" s="70">
        <v>2011</v>
      </c>
      <c r="E76" s="71" t="s">
        <v>286</v>
      </c>
      <c r="F76" s="71"/>
      <c r="G76" s="71">
        <v>73.03</v>
      </c>
      <c r="H76" s="71">
        <v>148.18</v>
      </c>
      <c r="I76" s="72">
        <v>5</v>
      </c>
      <c r="J76" s="73">
        <v>13</v>
      </c>
      <c r="K76" s="73">
        <v>77.9795599893</v>
      </c>
      <c r="L76" s="73">
        <v>650.72641999999996</v>
      </c>
      <c r="M76" s="73">
        <v>611.15755200000001</v>
      </c>
      <c r="N76" s="71">
        <v>0.87</v>
      </c>
      <c r="O76" s="71">
        <v>9.6000000000000002E-2</v>
      </c>
      <c r="P76" s="71">
        <v>9.0625</v>
      </c>
      <c r="Q76" s="71">
        <v>16.650099999999998</v>
      </c>
      <c r="R76" s="71">
        <v>-26.44</v>
      </c>
      <c r="S76" s="71">
        <v>-716.16776770827664</v>
      </c>
      <c r="T76" s="71" t="s">
        <v>55</v>
      </c>
      <c r="U76" s="71">
        <v>197.5</v>
      </c>
      <c r="V76" s="71">
        <v>148.30000000000001</v>
      </c>
      <c r="W76" s="71">
        <v>962</v>
      </c>
      <c r="X76" s="71">
        <v>61</v>
      </c>
      <c r="Y76" s="71">
        <v>3</v>
      </c>
      <c r="Z76" s="71">
        <v>55</v>
      </c>
      <c r="AA76" s="71">
        <v>26.4</v>
      </c>
      <c r="AB76" s="71">
        <v>0.8</v>
      </c>
      <c r="AC76" s="71">
        <v>26.3</v>
      </c>
      <c r="AD76" s="71">
        <v>0.7</v>
      </c>
      <c r="AE76" s="71">
        <v>23.2</v>
      </c>
      <c r="AF76" s="71">
        <v>3.5</v>
      </c>
      <c r="AG76" s="71">
        <v>0.20818134563895599</v>
      </c>
      <c r="AH76" s="71">
        <v>20.818134563895597</v>
      </c>
      <c r="AI76" s="71">
        <v>0.119346032262069</v>
      </c>
      <c r="AJ76" s="71">
        <v>0.68690023361428298</v>
      </c>
      <c r="AK76" s="71">
        <v>68.690023361428302</v>
      </c>
      <c r="AL76" s="71">
        <v>8.0848073893224903E-2</v>
      </c>
      <c r="AM76" s="71">
        <v>0.104918420746764</v>
      </c>
      <c r="AN76" s="71">
        <v>10.4918420746764</v>
      </c>
      <c r="AO76" s="71">
        <v>7.4346464455224706E-2</v>
      </c>
      <c r="AP76" s="71">
        <v>0.76741634453851637</v>
      </c>
      <c r="AQ76" s="71">
        <v>0.23258365546148363</v>
      </c>
      <c r="AR76" s="71">
        <v>0.94637546029228525</v>
      </c>
      <c r="AS76" s="71">
        <v>3.1225925779583954</v>
      </c>
      <c r="AT76" s="71">
        <v>4.0689680382506808</v>
      </c>
      <c r="AU76" s="71">
        <v>89.5081579253239</v>
      </c>
      <c r="AV76" s="70"/>
      <c r="AW76" s="70"/>
      <c r="AX76" s="74">
        <v>2.9523180608506767E-3</v>
      </c>
      <c r="AY76" s="74">
        <v>8.1627980891377759E-3</v>
      </c>
      <c r="AZ76" s="74">
        <v>8.6506820751842406E-3</v>
      </c>
      <c r="BA76" s="74">
        <v>9.1613655251553926E-3</v>
      </c>
      <c r="BB76" s="74">
        <v>1.2202470425523273E-2</v>
      </c>
      <c r="BC76" s="74">
        <v>1.5124375114607845E-2</v>
      </c>
      <c r="BD76" s="74">
        <v>3.8562204395630496E-2</v>
      </c>
      <c r="BE76" s="74">
        <v>3.1510809764288078E-2</v>
      </c>
      <c r="BF76" s="74">
        <v>7.4447137269650798E-2</v>
      </c>
      <c r="BG76" s="74">
        <v>3.1087372211909724E-2</v>
      </c>
      <c r="BH76" s="74">
        <v>8.8845398473205633E-2</v>
      </c>
      <c r="BI76" s="74">
        <v>2.957667667978621E-2</v>
      </c>
      <c r="BJ76" s="74">
        <v>0.12709331533494081</v>
      </c>
      <c r="BK76" s="74">
        <v>2.6599641865669141E-2</v>
      </c>
      <c r="BL76" s="74">
        <v>0.11635597990193339</v>
      </c>
      <c r="BM76" s="74">
        <v>1.3034309562450644E-2</v>
      </c>
      <c r="BN76" s="74">
        <v>0.11656040162645094</v>
      </c>
      <c r="BO76" s="74">
        <v>8.2539119854469732E-3</v>
      </c>
      <c r="BP76" s="74">
        <v>4.5852079560758922E-2</v>
      </c>
      <c r="BQ76" s="74">
        <v>4.8860016274919673E-3</v>
      </c>
      <c r="BR76" s="74">
        <v>9.3449514498490788E-3</v>
      </c>
      <c r="BS76" s="74">
        <v>1.8071575643385573E-2</v>
      </c>
      <c r="BT76" s="74">
        <v>1.2485203979859198E-2</v>
      </c>
      <c r="BU76" s="74">
        <v>6.6672646885339193E-2</v>
      </c>
      <c r="BV76" s="74">
        <v>3.085816412765292E-2</v>
      </c>
      <c r="BW76" s="74">
        <v>0.16821515079375529</v>
      </c>
      <c r="BX76" s="74">
        <v>0.15373280939708706</v>
      </c>
      <c r="BY76" s="74">
        <v>1.7313209383564888E-2</v>
      </c>
      <c r="BZ76" s="74">
        <v>3.1247757480513023E-2</v>
      </c>
      <c r="CA76" s="74">
        <v>1.4191999100999221E-2</v>
      </c>
      <c r="CB76" s="74">
        <v>4.6933284419726926E-2</v>
      </c>
      <c r="CC76" s="74">
        <v>2.7954585322673475E-2</v>
      </c>
      <c r="CD76" s="74">
        <v>0.11251024402947625</v>
      </c>
      <c r="CE76" s="74">
        <v>6.1556074290263482E-2</v>
      </c>
      <c r="CF76" s="74">
        <v>0.1518689785882249</v>
      </c>
      <c r="CG76" s="74">
        <v>4.8803733765122051E-2</v>
      </c>
      <c r="CH76" s="74">
        <v>0.13939673182157897</v>
      </c>
      <c r="CI76" s="74">
        <v>3.6842829635394946E-2</v>
      </c>
      <c r="CJ76" s="74">
        <v>0.11208707912540401</v>
      </c>
      <c r="CK76" s="74">
        <v>3.0002177248634188E-2</v>
      </c>
      <c r="CL76" s="74">
        <v>0.1040128293398363</v>
      </c>
      <c r="CM76" s="74">
        <v>5.1129251650467132E-2</v>
      </c>
      <c r="CN76" s="74">
        <v>6.5351677855778292E-2</v>
      </c>
      <c r="CO76" s="74">
        <v>6.3630677544164876E-3</v>
      </c>
      <c r="CP76" s="74">
        <v>3.3118998214407137E-3</v>
      </c>
      <c r="CQ76" s="74">
        <v>1.5428585716121608E-2</v>
      </c>
      <c r="CR76" s="74">
        <v>4.4488137240340517E-3</v>
      </c>
      <c r="CS76" s="74">
        <v>3.1316172548802867E-2</v>
      </c>
      <c r="CT76" s="74">
        <v>1.0948842946684511E-2</v>
      </c>
      <c r="CU76" s="74">
        <v>0.1132649968640264</v>
      </c>
      <c r="CV76" s="74">
        <v>5.9866144121162077E-2</v>
      </c>
      <c r="CW76" s="74">
        <v>0.23774554328237812</v>
      </c>
      <c r="CX76" s="74">
        <v>7.5549977320429271E-2</v>
      </c>
      <c r="CY76" s="74">
        <v>0.1986323781318137</v>
      </c>
      <c r="CZ76" s="74">
        <v>6.0536739513721502E-2</v>
      </c>
      <c r="DA76" s="74">
        <v>0.29991710895125667</v>
      </c>
      <c r="DB76" s="74">
        <v>3.8700266859329799E-2</v>
      </c>
      <c r="DC76" s="74">
        <v>0.2182845191195357</v>
      </c>
      <c r="DD76" s="74">
        <v>1.7746633984470073E-2</v>
      </c>
      <c r="DE76" s="74">
        <v>6.711935234946069E-2</v>
      </c>
      <c r="DF76" s="74">
        <v>1.039311952370027E-2</v>
      </c>
      <c r="DG76" s="74">
        <v>3.1322353859040059E-2</v>
      </c>
      <c r="DH76" s="74">
        <v>4.1228290790666965E-3</v>
      </c>
      <c r="DI76" s="74">
        <v>0.57217171499064268</v>
      </c>
      <c r="DJ76" s="74">
        <v>0.62301435952419537</v>
      </c>
      <c r="DK76" s="74">
        <v>0.9426524722923284</v>
      </c>
      <c r="DL76" s="74">
        <v>1.0888590666079747</v>
      </c>
      <c r="DM76" s="74">
        <v>1.6474992517023399</v>
      </c>
      <c r="DN76" s="74">
        <v>5.2823331200952168</v>
      </c>
      <c r="DO76" s="74">
        <v>2.952660508939764</v>
      </c>
      <c r="DP76" s="74">
        <v>5.1087105730251601</v>
      </c>
      <c r="DQ76" s="74">
        <v>5.3140195903283512E-2</v>
      </c>
      <c r="DR76" s="74">
        <v>1.5443996264753818E-2</v>
      </c>
      <c r="DS76" s="74">
        <v>4.5700659742621989E-2</v>
      </c>
      <c r="DT76" s="74">
        <v>0.24169332297143326</v>
      </c>
      <c r="DU76" s="74">
        <v>6.3865749094922611E-2</v>
      </c>
      <c r="DV76" s="74">
        <v>0.3405341786173387</v>
      </c>
      <c r="DW76" s="74">
        <v>7.9309745359676428E-2</v>
      </c>
      <c r="DX76" s="74">
        <v>0.29062738671235383</v>
      </c>
      <c r="DY76" s="74">
        <v>1.3974798056440141</v>
      </c>
      <c r="DZ76" s="74">
        <v>0.26424291871096156</v>
      </c>
      <c r="EA76" s="74">
        <v>0.2222236822489993</v>
      </c>
      <c r="EB76" s="74">
        <v>9.2874559351736857E-2</v>
      </c>
      <c r="EC76" s="74">
        <v>7.9872280550200542E-2</v>
      </c>
      <c r="ED76" s="74">
        <v>0.42241396531701308</v>
      </c>
      <c r="EE76" s="74">
        <v>0.59516080521895054</v>
      </c>
      <c r="EF76" s="74">
        <v>0.26648488597666081</v>
      </c>
      <c r="EG76" s="74">
        <v>0.31351163056077741</v>
      </c>
      <c r="EH76" s="74">
        <v>0.15675581528038871</v>
      </c>
      <c r="EI76" s="74">
        <v>0.73152713797514735</v>
      </c>
      <c r="EJ76" s="74">
        <v>1.1652182269175562</v>
      </c>
      <c r="EK76" s="74">
        <v>0.17765659065110723</v>
      </c>
      <c r="EL76" s="74">
        <v>2.8111542873616373</v>
      </c>
      <c r="EM76" s="74">
        <v>2.0744019555438102</v>
      </c>
      <c r="EN76" s="74">
        <v>2.1214287001279271</v>
      </c>
      <c r="EO76" s="74">
        <v>1.1129662884907598</v>
      </c>
      <c r="EP76" s="74">
        <v>0.69495078107638997</v>
      </c>
      <c r="EQ76" s="74">
        <v>3.9293457696950767</v>
      </c>
      <c r="ER76" s="74">
        <v>1.8653942018366256</v>
      </c>
      <c r="ES76" s="74">
        <v>0.60089729190815677</v>
      </c>
      <c r="ET76" s="74">
        <v>0.63224845496423443</v>
      </c>
      <c r="EU76" s="74">
        <v>3.0985399487090168</v>
      </c>
      <c r="EV76" s="74">
        <v>0.50161860889724397</v>
      </c>
      <c r="EW76" s="74">
        <v>1.2226953591870318</v>
      </c>
      <c r="EX76" s="74">
        <v>1.7243139680842761</v>
      </c>
      <c r="EY76" s="74">
        <v>8.7521996864883693</v>
      </c>
      <c r="EZ76" s="74">
        <v>7.9787234042553196E-2</v>
      </c>
      <c r="FA76" s="74">
        <v>0.52463054187192115</v>
      </c>
      <c r="FB76" s="74">
        <v>0.32212885154061621</v>
      </c>
      <c r="FC76" s="74">
        <v>6.4565985220999345</v>
      </c>
      <c r="FD76" s="74">
        <v>8.6015144882489417E-2</v>
      </c>
      <c r="FE76" s="70">
        <v>0</v>
      </c>
      <c r="FF76" s="70">
        <v>0</v>
      </c>
      <c r="FG76" s="74">
        <v>0.15964159415468174</v>
      </c>
      <c r="FH76" s="74">
        <v>0.32945281963261036</v>
      </c>
      <c r="FI76" s="74">
        <v>0.45383934081344318</v>
      </c>
      <c r="FJ76" s="74">
        <v>6.7472601379816935E-2</v>
      </c>
      <c r="FK76" s="74">
        <v>0.25912192599414174</v>
      </c>
      <c r="FL76" s="74">
        <v>1.3555434268571833</v>
      </c>
      <c r="FM76" s="70" t="s">
        <v>396</v>
      </c>
      <c r="FN76" s="70" t="s">
        <v>396</v>
      </c>
      <c r="FO76" s="70" t="s">
        <v>396</v>
      </c>
      <c r="FP76" s="70" t="s">
        <v>392</v>
      </c>
      <c r="FQ76" s="70" t="s">
        <v>392</v>
      </c>
    </row>
    <row r="77" spans="1:173" ht="12.75" customHeight="1" x14ac:dyDescent="0.25">
      <c r="A77" s="69" t="s">
        <v>278</v>
      </c>
      <c r="B77" s="70" t="s">
        <v>15</v>
      </c>
      <c r="C77" s="70" t="s">
        <v>15</v>
      </c>
      <c r="D77" s="70">
        <v>2011</v>
      </c>
      <c r="E77" s="71" t="s">
        <v>286</v>
      </c>
      <c r="F77" s="71"/>
      <c r="G77" s="71">
        <v>71.62</v>
      </c>
      <c r="H77" s="71">
        <v>158.28</v>
      </c>
      <c r="I77" s="72">
        <v>5</v>
      </c>
      <c r="J77" s="73">
        <v>16</v>
      </c>
      <c r="K77" s="73">
        <v>65.332919773300006</v>
      </c>
      <c r="L77" s="73">
        <v>1014.590815</v>
      </c>
      <c r="M77" s="73">
        <v>259.95957299999998</v>
      </c>
      <c r="N77" s="71">
        <v>0.85</v>
      </c>
      <c r="O77" s="71">
        <v>0.107</v>
      </c>
      <c r="P77" s="71">
        <v>7.94392523364486</v>
      </c>
      <c r="Q77" s="71">
        <v>20.765699999999999</v>
      </c>
      <c r="R77" s="71">
        <v>-26.32</v>
      </c>
      <c r="S77" s="71">
        <v>-678.93277946201283</v>
      </c>
      <c r="T77" s="71" t="s">
        <v>56</v>
      </c>
      <c r="U77" s="71">
        <v>197.5</v>
      </c>
      <c r="V77" s="71">
        <v>148.30000000000001</v>
      </c>
      <c r="W77" s="71">
        <v>962</v>
      </c>
      <c r="X77" s="71">
        <v>61</v>
      </c>
      <c r="Y77" s="71">
        <v>3</v>
      </c>
      <c r="Z77" s="71">
        <v>55</v>
      </c>
      <c r="AA77" s="71">
        <v>26.4</v>
      </c>
      <c r="AB77" s="71">
        <v>0.8</v>
      </c>
      <c r="AC77" s="71">
        <v>26.3</v>
      </c>
      <c r="AD77" s="71">
        <v>0.7</v>
      </c>
      <c r="AE77" s="71">
        <v>23.2</v>
      </c>
      <c r="AF77" s="71">
        <v>3.5</v>
      </c>
      <c r="AG77" s="71">
        <v>0.241831214733321</v>
      </c>
      <c r="AH77" s="71">
        <v>24.1831214733321</v>
      </c>
      <c r="AI77" s="71">
        <v>0.131906405205826</v>
      </c>
      <c r="AJ77" s="71">
        <v>0.64100847379710801</v>
      </c>
      <c r="AK77" s="71">
        <v>64.1008473797108</v>
      </c>
      <c r="AL77" s="71">
        <v>8.5062075304478402E-2</v>
      </c>
      <c r="AM77" s="71">
        <v>0.117160311469569</v>
      </c>
      <c r="AN77" s="71">
        <v>11.716031146956899</v>
      </c>
      <c r="AO77" s="71">
        <v>8.3226555450402098E-2</v>
      </c>
      <c r="AP77" s="71">
        <v>0.72607573280277848</v>
      </c>
      <c r="AQ77" s="71">
        <v>0.27392426719722152</v>
      </c>
      <c r="AR77" s="71">
        <v>0.8414021807346943</v>
      </c>
      <c r="AS77" s="71">
        <v>2.230257695711729</v>
      </c>
      <c r="AT77" s="71">
        <v>3.0716598764464238</v>
      </c>
      <c r="AU77" s="71">
        <v>88.283968853042893</v>
      </c>
      <c r="AV77" s="70"/>
      <c r="AW77" s="70"/>
      <c r="AX77" s="74">
        <v>1.2325656041074166E-3</v>
      </c>
      <c r="AY77" s="74">
        <v>6.5102364613496772E-3</v>
      </c>
      <c r="AZ77" s="74">
        <v>5.675806235654249E-3</v>
      </c>
      <c r="BA77" s="74">
        <v>7.8927150810724957E-3</v>
      </c>
      <c r="BB77" s="74">
        <v>6.9085568354968511E-3</v>
      </c>
      <c r="BC77" s="74">
        <v>8.4787874674443278E-3</v>
      </c>
      <c r="BD77" s="74">
        <v>1.9207653954256259E-2</v>
      </c>
      <c r="BE77" s="74">
        <v>1.7488137947891134E-2</v>
      </c>
      <c r="BF77" s="74">
        <v>3.9398215858988853E-2</v>
      </c>
      <c r="BG77" s="74">
        <v>1.8930673637050532E-2</v>
      </c>
      <c r="BH77" s="74">
        <v>5.0691994299944337E-2</v>
      </c>
      <c r="BI77" s="74">
        <v>1.842052043581751E-2</v>
      </c>
      <c r="BJ77" s="74">
        <v>6.8946498176120238E-2</v>
      </c>
      <c r="BK77" s="74">
        <v>1.6192592824341028E-2</v>
      </c>
      <c r="BL77" s="74">
        <v>6.671247120629982E-2</v>
      </c>
      <c r="BM77" s="74">
        <v>9.325312939157164E-3</v>
      </c>
      <c r="BN77" s="74">
        <v>7.1916903313676617E-2</v>
      </c>
      <c r="BO77" s="74">
        <v>5.4429257946676766E-3</v>
      </c>
      <c r="BP77" s="74">
        <v>3.0429659447799406E-2</v>
      </c>
      <c r="BQ77" s="74">
        <v>3.3944298949831983E-3</v>
      </c>
      <c r="BR77" s="74">
        <v>6.3174294960314202E-3</v>
      </c>
      <c r="BS77" s="74">
        <v>7.9720183626213557E-3</v>
      </c>
      <c r="BT77" s="74">
        <v>5.8597988845976749E-3</v>
      </c>
      <c r="BU77" s="74">
        <v>1.9140837140585436E-2</v>
      </c>
      <c r="BV77" s="74">
        <v>1.2589651201402671E-2</v>
      </c>
      <c r="BW77" s="74">
        <v>3.2295743505792819E-2</v>
      </c>
      <c r="BX77" s="74">
        <v>6.8773959145105618E-2</v>
      </c>
      <c r="BY77" s="74">
        <v>7.3050045680976353E-3</v>
      </c>
      <c r="BZ77" s="74">
        <v>1.5056182940409692E-2</v>
      </c>
      <c r="CA77" s="74">
        <v>8.2381414856400655E-3</v>
      </c>
      <c r="CB77" s="74">
        <v>1.9509346239169979E-2</v>
      </c>
      <c r="CC77" s="74">
        <v>1.2210473412969004E-2</v>
      </c>
      <c r="CD77" s="74">
        <v>4.9103031685293889E-2</v>
      </c>
      <c r="CE77" s="74">
        <v>2.9378004917430891E-2</v>
      </c>
      <c r="CF77" s="74">
        <v>7.4457009689509482E-2</v>
      </c>
      <c r="CG77" s="74">
        <v>2.627643873646858E-2</v>
      </c>
      <c r="CH77" s="74">
        <v>7.1588927181511247E-2</v>
      </c>
      <c r="CI77" s="74">
        <v>2.1263177686288236E-2</v>
      </c>
      <c r="CJ77" s="74">
        <v>5.9755622792512411E-2</v>
      </c>
      <c r="CK77" s="74">
        <v>1.9455950704974967E-2</v>
      </c>
      <c r="CL77" s="74">
        <v>6.7849049385352744E-2</v>
      </c>
      <c r="CM77" s="74">
        <v>3.1866803408981889E-2</v>
      </c>
      <c r="CN77" s="74">
        <v>3.7719398509890131E-2</v>
      </c>
      <c r="CO77" s="74">
        <v>4.3410946795502383E-3</v>
      </c>
      <c r="CP77" s="74">
        <v>2.852957708950752E-3</v>
      </c>
      <c r="CQ77" s="74">
        <v>1.0178149806433247E-2</v>
      </c>
      <c r="CR77" s="74">
        <v>2.681508789097065E-3</v>
      </c>
      <c r="CS77" s="74">
        <v>1.5593908932003799E-2</v>
      </c>
      <c r="CT77" s="74">
        <v>5.4071807485181044E-3</v>
      </c>
      <c r="CU77" s="74">
        <v>5.0832144088382013E-2</v>
      </c>
      <c r="CV77" s="74">
        <v>3.2866120113779401E-2</v>
      </c>
      <c r="CW77" s="74">
        <v>0.12834565162440242</v>
      </c>
      <c r="CX77" s="74">
        <v>4.6333262949777472E-2</v>
      </c>
      <c r="CY77" s="74">
        <v>0.11032449561917218</v>
      </c>
      <c r="CZ77" s="74">
        <v>3.8501092114713621E-2</v>
      </c>
      <c r="DA77" s="74">
        <v>0.17063924095222877</v>
      </c>
      <c r="DB77" s="74">
        <v>2.2642415784383755E-2</v>
      </c>
      <c r="DC77" s="74">
        <v>0.12319370401493389</v>
      </c>
      <c r="DD77" s="74">
        <v>1.1370240629667976E-2</v>
      </c>
      <c r="DE77" s="74">
        <v>3.728523496950948E-2</v>
      </c>
      <c r="DF77" s="74">
        <v>7.3877183202901821E-3</v>
      </c>
      <c r="DG77" s="74">
        <v>1.6780757423157978E-2</v>
      </c>
      <c r="DH77" s="74">
        <v>3.0398643337701562E-3</v>
      </c>
      <c r="DI77" s="74">
        <v>0.33807887843782386</v>
      </c>
      <c r="DJ77" s="74">
        <v>0.34064617617661763</v>
      </c>
      <c r="DK77" s="74">
        <v>0.53812489982805778</v>
      </c>
      <c r="DL77" s="74">
        <v>1.0075937832929895</v>
      </c>
      <c r="DM77" s="74">
        <v>1.5917140470726698</v>
      </c>
      <c r="DN77" s="74">
        <v>4.8482124577850936</v>
      </c>
      <c r="DO77" s="74">
        <v>2.8037366639801578</v>
      </c>
      <c r="DP77" s="74">
        <v>4.5773004846750371</v>
      </c>
      <c r="DQ77" s="74">
        <v>1.8087495139950546E-2</v>
      </c>
      <c r="DR77" s="74">
        <v>6.9651481513173874E-3</v>
      </c>
      <c r="DS77" s="74">
        <v>1.3424133639833821E-2</v>
      </c>
      <c r="DT77" s="74">
        <v>8.2745211588462861E-2</v>
      </c>
      <c r="DU77" s="74">
        <v>2.5801446428064822E-2</v>
      </c>
      <c r="DV77" s="74">
        <v>0.11425684036824722</v>
      </c>
      <c r="DW77" s="74">
        <v>3.2766594579382212E-2</v>
      </c>
      <c r="DX77" s="74">
        <v>0.38508085820756893</v>
      </c>
      <c r="DY77" s="74">
        <v>1.9220194852279664</v>
      </c>
      <c r="DZ77" s="74">
        <v>0.31181800049517688</v>
      </c>
      <c r="EA77" s="74">
        <v>0.26829179679673082</v>
      </c>
      <c r="EB77" s="74">
        <v>5.3500813844178145E-2</v>
      </c>
      <c r="EC77" s="74">
        <v>3.9707105341402316E-2</v>
      </c>
      <c r="ED77" s="74">
        <v>0.24475120117177193</v>
      </c>
      <c r="EE77" s="74">
        <v>0.33795912035735243</v>
      </c>
      <c r="EF77" s="74">
        <v>6.1399326774440544E-2</v>
      </c>
      <c r="EG77" s="74">
        <v>7.3679192129328649E-2</v>
      </c>
      <c r="EH77" s="74">
        <v>5.3212749871181804E-2</v>
      </c>
      <c r="EI77" s="74">
        <v>0.2046644225814685</v>
      </c>
      <c r="EJ77" s="74">
        <v>0.41751542206619574</v>
      </c>
      <c r="EK77" s="74">
        <v>4.9119461419552438E-2</v>
      </c>
      <c r="EL77" s="74">
        <v>0.85959057484216761</v>
      </c>
      <c r="EM77" s="74">
        <v>0.67129930606721666</v>
      </c>
      <c r="EN77" s="74">
        <v>0.70404561368025154</v>
      </c>
      <c r="EO77" s="74">
        <v>0.33155636458197901</v>
      </c>
      <c r="EP77" s="74">
        <v>0.18010469187169229</v>
      </c>
      <c r="EQ77" s="74">
        <v>1.215706670133923</v>
      </c>
      <c r="ER77" s="74">
        <v>1.0396952667138599</v>
      </c>
      <c r="ES77" s="74">
        <v>0.26606374935590899</v>
      </c>
      <c r="ET77" s="74">
        <v>0.27834361471079716</v>
      </c>
      <c r="EU77" s="74">
        <v>1.5841026307805663</v>
      </c>
      <c r="EV77" s="74">
        <v>0.11461207664562237</v>
      </c>
      <c r="EW77" s="74">
        <v>0.27015703780753841</v>
      </c>
      <c r="EX77" s="74">
        <v>0.38476911445316075</v>
      </c>
      <c r="EY77" s="74">
        <v>3.1845784153676493</v>
      </c>
      <c r="EZ77" s="74">
        <v>6.0606060606060601E-2</v>
      </c>
      <c r="FA77" s="74">
        <v>0.47093023255813959</v>
      </c>
      <c r="FB77" s="74">
        <v>0.25590551181102361</v>
      </c>
      <c r="FC77" s="74">
        <v>7.52547138936455</v>
      </c>
      <c r="FD77" s="74">
        <v>1.8680488026343051E-2</v>
      </c>
      <c r="FE77" s="70">
        <v>0</v>
      </c>
      <c r="FF77" s="70">
        <v>0</v>
      </c>
      <c r="FG77" s="74">
        <v>5.5992051457295793E-2</v>
      </c>
      <c r="FH77" s="74">
        <v>0.10871384861401767</v>
      </c>
      <c r="FI77" s="74">
        <v>0.14003570247248776</v>
      </c>
      <c r="FJ77" s="74">
        <v>1.6629468164703943E-2</v>
      </c>
      <c r="FK77" s="74">
        <v>8.3121721794566519E-2</v>
      </c>
      <c r="FL77" s="74">
        <v>0.42317328052941477</v>
      </c>
      <c r="FM77" s="70" t="s">
        <v>396</v>
      </c>
      <c r="FN77" s="70" t="s">
        <v>396</v>
      </c>
      <c r="FO77" s="70" t="s">
        <v>396</v>
      </c>
      <c r="FP77" s="70" t="s">
        <v>392</v>
      </c>
      <c r="FQ77" s="70" t="s">
        <v>392</v>
      </c>
    </row>
    <row r="78" spans="1:173" ht="12.75" customHeight="1" x14ac:dyDescent="0.25">
      <c r="A78" s="75" t="s">
        <v>248</v>
      </c>
      <c r="B78" s="70" t="s">
        <v>11</v>
      </c>
      <c r="C78" s="70" t="s">
        <v>83</v>
      </c>
      <c r="D78" s="70">
        <v>2014</v>
      </c>
      <c r="E78" s="71" t="s">
        <v>286</v>
      </c>
      <c r="F78" s="71" t="s">
        <v>393</v>
      </c>
      <c r="G78" s="71">
        <v>77.681216666666657</v>
      </c>
      <c r="H78" s="71">
        <v>141.36983333333333</v>
      </c>
      <c r="I78" s="72">
        <v>1</v>
      </c>
      <c r="J78" s="73">
        <v>45</v>
      </c>
      <c r="K78" s="73">
        <v>533.86870773700002</v>
      </c>
      <c r="L78" s="73">
        <v>725.76776700000005</v>
      </c>
      <c r="M78" s="73">
        <v>1094.9741369999999</v>
      </c>
      <c r="N78" s="71">
        <v>0.45</v>
      </c>
      <c r="O78" s="71">
        <v>5.7000000000000009E-2</v>
      </c>
      <c r="P78" s="71">
        <v>7.8947368421052619</v>
      </c>
      <c r="Q78" s="71">
        <v>8.8955000000000002</v>
      </c>
      <c r="R78" s="71">
        <v>-23.96</v>
      </c>
      <c r="S78" s="71"/>
      <c r="T78" s="71"/>
      <c r="U78" s="71">
        <v>0</v>
      </c>
      <c r="V78" s="71">
        <v>0</v>
      </c>
      <c r="W78" s="71">
        <v>0</v>
      </c>
      <c r="X78" s="71">
        <v>0</v>
      </c>
      <c r="Y78" s="71">
        <v>0</v>
      </c>
      <c r="Z78" s="71">
        <v>0</v>
      </c>
      <c r="AA78" s="71">
        <v>0</v>
      </c>
      <c r="AB78" s="71">
        <v>0</v>
      </c>
      <c r="AC78" s="71">
        <v>0</v>
      </c>
      <c r="AD78" s="71">
        <v>0</v>
      </c>
      <c r="AE78" s="71">
        <v>0</v>
      </c>
      <c r="AF78" s="71">
        <v>0</v>
      </c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B78" s="70"/>
      <c r="EC78" s="70"/>
      <c r="ED78" s="70"/>
      <c r="EF78" s="74">
        <v>0.18002086592404032</v>
      </c>
      <c r="EG78" s="74">
        <v>0.136873091301565</v>
      </c>
      <c r="EH78" s="74">
        <v>7.9044949759198457E-2</v>
      </c>
      <c r="EI78" s="74">
        <v>9.071532304044598E-2</v>
      </c>
      <c r="EJ78" s="74">
        <v>0.16585381245725092</v>
      </c>
      <c r="EK78" s="74">
        <v>3.9945561701257036E-2</v>
      </c>
      <c r="EL78" s="74">
        <v>0.69245360418375768</v>
      </c>
      <c r="EM78" s="74">
        <v>0.29651469719895396</v>
      </c>
      <c r="EN78" s="74">
        <v>6.7490719434984595E-2</v>
      </c>
      <c r="EO78" s="74">
        <v>0.10707678250681378</v>
      </c>
      <c r="EP78" s="74">
        <v>3.1501898714757282E-2</v>
      </c>
      <c r="EQ78" s="74">
        <v>0.20606940065655566</v>
      </c>
      <c r="ER78" s="74">
        <v>3.5981686757134597E-2</v>
      </c>
      <c r="ES78" s="74">
        <v>4.4751302903415079E-2</v>
      </c>
      <c r="ET78" s="74">
        <v>1.7544317894135984E-2</v>
      </c>
      <c r="EU78" s="74">
        <v>9.8277307554685653E-2</v>
      </c>
      <c r="EV78" s="74">
        <v>1.2894763790552448E-2</v>
      </c>
      <c r="EW78" s="74">
        <v>3.3595462088092685E-2</v>
      </c>
      <c r="EX78" s="74">
        <v>4.6490225878645132E-2</v>
      </c>
      <c r="EY78" s="74">
        <v>0.35083693408988642</v>
      </c>
      <c r="EZ78" s="74">
        <v>0.6642087125282794</v>
      </c>
      <c r="FA78" s="74">
        <v>1.5865408370696563</v>
      </c>
      <c r="FB78" s="74">
        <v>1.2437244314162568</v>
      </c>
      <c r="FC78" s="74">
        <v>1.6580286330339624</v>
      </c>
      <c r="FD78" s="74">
        <v>1.8580257579385685E-2</v>
      </c>
      <c r="FE78" s="74">
        <v>2.2644009821894604E-2</v>
      </c>
      <c r="FF78" s="70">
        <v>0</v>
      </c>
      <c r="FG78" s="74">
        <v>1.6040583390806017E-2</v>
      </c>
      <c r="FH78" s="74">
        <v>4.9267886046656183E-2</v>
      </c>
      <c r="FI78" s="74">
        <v>5.1680363771865752E-2</v>
      </c>
      <c r="FJ78" s="74">
        <v>1.369527512415031E-2</v>
      </c>
      <c r="FK78" s="74">
        <v>3.9690463452899803E-2</v>
      </c>
      <c r="FL78" s="74">
        <v>0.21159883918765834</v>
      </c>
      <c r="FM78" s="70" t="s">
        <v>401</v>
      </c>
      <c r="FN78" s="70" t="s">
        <v>401</v>
      </c>
      <c r="FP78" s="70" t="s">
        <v>401</v>
      </c>
    </row>
    <row r="79" spans="1:173" s="76" customFormat="1" ht="12.75" customHeight="1" x14ac:dyDescent="0.25">
      <c r="A79" s="75" t="s">
        <v>249</v>
      </c>
      <c r="B79" s="76" t="s">
        <v>11</v>
      </c>
      <c r="C79" s="76" t="s">
        <v>83</v>
      </c>
      <c r="D79" s="76">
        <v>2014</v>
      </c>
      <c r="E79" s="77" t="s">
        <v>286</v>
      </c>
      <c r="F79" s="77" t="s">
        <v>393</v>
      </c>
      <c r="G79" s="77">
        <v>77.680933333333329</v>
      </c>
      <c r="H79" s="77">
        <v>144.69025000000002</v>
      </c>
      <c r="I79" s="78">
        <v>1</v>
      </c>
      <c r="J79" s="79">
        <v>45</v>
      </c>
      <c r="K79" s="79">
        <v>544.92549474199996</v>
      </c>
      <c r="L79" s="79">
        <v>775.92350799999997</v>
      </c>
      <c r="M79" s="79">
        <v>1042.963485</v>
      </c>
      <c r="N79" s="77">
        <v>0.36699999999999999</v>
      </c>
      <c r="O79" s="77">
        <v>5.2000000000000005E-2</v>
      </c>
      <c r="P79" s="77">
        <v>7.0576923076923066</v>
      </c>
      <c r="Q79" s="77">
        <v>8.8063000000000002</v>
      </c>
      <c r="R79" s="77">
        <v>-23.71</v>
      </c>
      <c r="S79" s="77">
        <v>-456.69819407627745</v>
      </c>
      <c r="T79" s="77" t="s">
        <v>35</v>
      </c>
      <c r="U79" s="77">
        <v>197.5</v>
      </c>
      <c r="V79" s="77">
        <v>148.30000000000001</v>
      </c>
      <c r="W79" s="77">
        <v>962</v>
      </c>
      <c r="X79" s="77">
        <v>61</v>
      </c>
      <c r="Y79" s="77">
        <v>3</v>
      </c>
      <c r="Z79" s="77">
        <v>55</v>
      </c>
      <c r="AA79" s="77">
        <v>26.4</v>
      </c>
      <c r="AB79" s="77">
        <v>0.8</v>
      </c>
      <c r="AC79" s="77">
        <v>26.3</v>
      </c>
      <c r="AD79" s="77">
        <v>0.7</v>
      </c>
      <c r="AE79" s="77">
        <v>23.2</v>
      </c>
      <c r="AF79" s="77">
        <v>3.5</v>
      </c>
      <c r="AG79" s="77">
        <v>0.185904241956514</v>
      </c>
      <c r="AH79" s="77">
        <v>18.590424195651401</v>
      </c>
      <c r="AI79" s="77">
        <v>0.13249489023710501</v>
      </c>
      <c r="AJ79" s="77">
        <v>0.41949021711343798</v>
      </c>
      <c r="AK79" s="77">
        <v>41.949021711343796</v>
      </c>
      <c r="AL79" s="77">
        <v>7.2165156281725207E-2</v>
      </c>
      <c r="AM79" s="77">
        <v>0.39460554093004901</v>
      </c>
      <c r="AN79" s="77">
        <v>39.460554093004902</v>
      </c>
      <c r="AO79" s="77">
        <v>9.2141684269509E-2</v>
      </c>
      <c r="AP79" s="77">
        <v>0.69292047660609124</v>
      </c>
      <c r="AQ79" s="77">
        <v>0.30707952339390876</v>
      </c>
      <c r="AR79" s="77">
        <v>0.28433344815508116</v>
      </c>
      <c r="AS79" s="77">
        <v>0.64159428877953106</v>
      </c>
      <c r="AT79" s="77">
        <v>0.92592773693461228</v>
      </c>
      <c r="AU79" s="77">
        <v>60.539445906995198</v>
      </c>
      <c r="AX79" s="24" t="s">
        <v>432</v>
      </c>
      <c r="AY79" s="80">
        <v>5.1710767993207113E-3</v>
      </c>
      <c r="AZ79" s="80">
        <v>4.749180473925748E-3</v>
      </c>
      <c r="BA79" s="80">
        <v>9.612184384668496E-3</v>
      </c>
      <c r="BB79" s="80">
        <v>4.8403019474448205E-3</v>
      </c>
      <c r="BC79" s="80">
        <v>5.2471923992194218E-3</v>
      </c>
      <c r="BD79" s="80">
        <v>6.947950071316664E-3</v>
      </c>
      <c r="BE79" s="80">
        <v>5.2642402460346275E-3</v>
      </c>
      <c r="BF79" s="80">
        <v>1.1540446810627214E-2</v>
      </c>
      <c r="BG79" s="80">
        <v>6.4665428492642037E-3</v>
      </c>
      <c r="BH79" s="80">
        <v>1.5796368746307823E-2</v>
      </c>
      <c r="BI79" s="80">
        <v>8.669974623426965E-3</v>
      </c>
      <c r="BJ79" s="80">
        <v>1.7322412553236435E-2</v>
      </c>
      <c r="BK79" s="80">
        <v>6.3617217725026121E-3</v>
      </c>
      <c r="BL79" s="80">
        <v>2.5406787789025203E-2</v>
      </c>
      <c r="BM79" s="80">
        <v>3.6416908106369794E-3</v>
      </c>
      <c r="BN79" s="80">
        <v>2.7536521306140212E-2</v>
      </c>
      <c r="BO79" s="80">
        <v>7.2500767916336972E-3</v>
      </c>
      <c r="BP79" s="80">
        <v>1.4321925629913135E-2</v>
      </c>
      <c r="BQ79" s="80">
        <v>7.908432926770988E-3</v>
      </c>
      <c r="BR79" s="24" t="s">
        <v>432</v>
      </c>
      <c r="BS79" s="80">
        <v>4.8335472721008056E-2</v>
      </c>
      <c r="BT79" s="80">
        <v>2.5410889842341484E-2</v>
      </c>
      <c r="BU79" s="80">
        <v>0.27668441879630029</v>
      </c>
      <c r="BV79" s="80">
        <v>5.0429863753440829E-2</v>
      </c>
      <c r="BW79" s="80">
        <v>0.12432641931994338</v>
      </c>
      <c r="BX79" s="80">
        <v>0.35272668366489396</v>
      </c>
      <c r="BY79" s="80">
        <v>3.6495752322725027E-2</v>
      </c>
      <c r="BZ79" s="80">
        <v>0.24152034560111846</v>
      </c>
      <c r="CA79" s="80">
        <v>1.1650116528307398E-2</v>
      </c>
      <c r="CB79" s="80">
        <v>2.3237191396280416E-2</v>
      </c>
      <c r="CC79" s="80">
        <v>1.0483424960101411E-2</v>
      </c>
      <c r="CD79" s="80">
        <v>3.4017053702164415E-2</v>
      </c>
      <c r="CE79" s="80">
        <v>1.906749523579675E-2</v>
      </c>
      <c r="CF79" s="80">
        <v>5.1262853377331725E-2</v>
      </c>
      <c r="CG79" s="80">
        <v>2.071701258045535E-2</v>
      </c>
      <c r="CH79" s="80">
        <v>4.7879384146186234E-2</v>
      </c>
      <c r="CI79" s="80">
        <v>1.8866916428228738E-2</v>
      </c>
      <c r="CJ79" s="80">
        <v>5.0898259008452899E-2</v>
      </c>
      <c r="CK79" s="76">
        <v>0</v>
      </c>
      <c r="CL79" s="76">
        <v>0</v>
      </c>
      <c r="CM79" s="76">
        <v>0</v>
      </c>
      <c r="CN79" s="76">
        <v>0</v>
      </c>
      <c r="CO79" s="80">
        <v>1.8127904036920418E-2</v>
      </c>
      <c r="CP79" s="80">
        <v>9.5889743073422802E-3</v>
      </c>
      <c r="CQ79" s="80">
        <v>2.3682673023173874E-2</v>
      </c>
      <c r="CR79" s="21" t="s">
        <v>432</v>
      </c>
      <c r="CS79" s="60">
        <v>0.12028661418020867</v>
      </c>
      <c r="CT79" s="80">
        <v>4.3561545416869038E-3</v>
      </c>
      <c r="CU79" s="80">
        <v>1.6385404130723129E-2</v>
      </c>
      <c r="CV79" s="80">
        <v>9.4035744618760804E-3</v>
      </c>
      <c r="CW79" s="80">
        <v>3.9690269545664389E-2</v>
      </c>
      <c r="CX79" s="80">
        <v>1.1512311729237166E-2</v>
      </c>
      <c r="CY79" s="80">
        <v>3.2802838967649663E-2</v>
      </c>
      <c r="CZ79" s="80">
        <v>1.2813668991943429E-2</v>
      </c>
      <c r="DA79" s="80">
        <v>5.0861861148352505E-2</v>
      </c>
      <c r="DB79" s="80">
        <v>1.0284341088601739E-2</v>
      </c>
      <c r="DC79" s="80">
        <v>4.3356177197277745E-2</v>
      </c>
      <c r="DD79" s="80">
        <v>6.02982673464658E-3</v>
      </c>
      <c r="DE79" s="80">
        <v>2.3885104681275474E-2</v>
      </c>
      <c r="DF79" s="80">
        <v>1.0102875931565123E-2</v>
      </c>
      <c r="DG79" s="80">
        <v>1.3299603828001631E-2</v>
      </c>
      <c r="DH79" s="21">
        <v>0</v>
      </c>
      <c r="DI79" s="80">
        <v>0.12630748002282308</v>
      </c>
      <c r="DJ79" s="80">
        <v>0.18962442554065498</v>
      </c>
      <c r="DK79" s="80">
        <v>0.20343629856931389</v>
      </c>
      <c r="DL79" s="80">
        <v>1.5012921285927869</v>
      </c>
      <c r="DM79" s="80">
        <v>1.6106433168689145</v>
      </c>
      <c r="DN79" s="80">
        <v>3.0331846097827482</v>
      </c>
      <c r="DO79" s="80">
        <v>3.1743064131834946</v>
      </c>
      <c r="DP79" s="80">
        <v>3.7108307196398256</v>
      </c>
      <c r="DQ79" s="80">
        <v>1.4752652297025534E-2</v>
      </c>
      <c r="DR79" s="80">
        <v>2.6940609952185125E-3</v>
      </c>
      <c r="DS79" s="80">
        <v>6.3524989436118239E-3</v>
      </c>
      <c r="DT79" s="80">
        <v>1.9325731902210378E-2</v>
      </c>
      <c r="DU79" s="80">
        <v>9.7087380785860159E-3</v>
      </c>
      <c r="DV79" s="80">
        <v>4.0430883142847741E-2</v>
      </c>
      <c r="DW79" s="80">
        <v>1.2402799073804526E-2</v>
      </c>
      <c r="DX79" s="80">
        <v>0.18261536576454768</v>
      </c>
      <c r="DY79" s="80">
        <v>1.5283336785674366</v>
      </c>
      <c r="DZ79" s="80">
        <v>0.50237362950665687</v>
      </c>
      <c r="EA79" s="80">
        <v>0.37809217219361546</v>
      </c>
      <c r="EB79" s="80">
        <v>0.11679951412505268</v>
      </c>
      <c r="EC79" s="80">
        <v>5.0293925129881158E-2</v>
      </c>
      <c r="ED79" s="80">
        <v>0.1530054427395616</v>
      </c>
      <c r="EE79" s="80">
        <v>0.32009888199449543</v>
      </c>
      <c r="EF79" s="80">
        <v>0.18563720354260169</v>
      </c>
      <c r="EG79" s="80">
        <v>0.11810803750744013</v>
      </c>
      <c r="EH79" s="80">
        <v>6.7941647525857143E-2</v>
      </c>
      <c r="EI79" s="80">
        <v>7.8128845989805962E-2</v>
      </c>
      <c r="EJ79" s="80">
        <v>0.14599311105567783</v>
      </c>
      <c r="EK79" s="80">
        <v>3.2522952286607461E-2</v>
      </c>
      <c r="EL79" s="80">
        <v>0.62833179790799021</v>
      </c>
      <c r="EM79" s="80">
        <v>0.25664490933209128</v>
      </c>
      <c r="EN79" s="80">
        <v>4.6244215875067232E-2</v>
      </c>
      <c r="EO79" s="80">
        <v>7.9231386416075203E-2</v>
      </c>
      <c r="EP79" s="80">
        <v>2.231924332929356E-2</v>
      </c>
      <c r="EQ79" s="80">
        <v>0.14779484562043599</v>
      </c>
      <c r="ER79" s="80">
        <v>2.5470861856789245E-2</v>
      </c>
      <c r="ES79" s="80">
        <v>3.3385779271227843E-2</v>
      </c>
      <c r="ET79" s="80">
        <v>3.713231569407717E-2</v>
      </c>
      <c r="EU79" s="80">
        <v>9.5988956822094254E-2</v>
      </c>
      <c r="EV79" s="80">
        <v>1.0065665093443948E-2</v>
      </c>
      <c r="EW79" s="80">
        <v>2.7579233323409065E-2</v>
      </c>
      <c r="EX79" s="80">
        <v>3.7644898416853013E-2</v>
      </c>
      <c r="EY79" s="80">
        <v>0.28142870085938326</v>
      </c>
      <c r="EZ79" s="80">
        <v>0.79913502403705605</v>
      </c>
      <c r="FA79" s="80">
        <v>1.7133253298126121</v>
      </c>
      <c r="FB79" s="80">
        <v>1.3107439967654209</v>
      </c>
      <c r="FC79" s="80">
        <v>1.6898120531468785</v>
      </c>
      <c r="FD79" s="80">
        <v>1.6465175228087943E-2</v>
      </c>
      <c r="FE79" s="80">
        <v>1.9801532610833492E-2</v>
      </c>
      <c r="FF79" s="76">
        <v>0</v>
      </c>
      <c r="FG79" s="80">
        <v>1.2840101787432423E-2</v>
      </c>
      <c r="FH79" s="80">
        <v>3.4048042868570882E-2</v>
      </c>
      <c r="FI79" s="80">
        <v>3.9052802869311162E-2</v>
      </c>
      <c r="FJ79" s="80">
        <v>1.1567452152643137E-2</v>
      </c>
      <c r="FK79" s="80">
        <v>3.2769272572781435E-2</v>
      </c>
      <c r="FL79" s="80">
        <v>0.16654438008966047</v>
      </c>
      <c r="FM79" s="76" t="s">
        <v>401</v>
      </c>
      <c r="FN79" s="76" t="s">
        <v>401</v>
      </c>
      <c r="FO79" s="76" t="s">
        <v>401</v>
      </c>
      <c r="FP79" s="76" t="s">
        <v>401</v>
      </c>
      <c r="FQ79" s="76" t="s">
        <v>401</v>
      </c>
    </row>
    <row r="80" spans="1:173" ht="12.75" customHeight="1" x14ac:dyDescent="0.25">
      <c r="A80" s="69" t="s">
        <v>250</v>
      </c>
      <c r="B80" s="70" t="s">
        <v>11</v>
      </c>
      <c r="C80" s="70" t="s">
        <v>83</v>
      </c>
      <c r="D80" s="70">
        <v>2014</v>
      </c>
      <c r="E80" s="71" t="s">
        <v>286</v>
      </c>
      <c r="F80" s="71" t="s">
        <v>393</v>
      </c>
      <c r="G80" s="71">
        <v>77.31981833333333</v>
      </c>
      <c r="H80" s="71">
        <v>147.83033333333333</v>
      </c>
      <c r="I80" s="72">
        <v>1</v>
      </c>
      <c r="J80" s="73">
        <v>43</v>
      </c>
      <c r="K80" s="73">
        <v>530.38924503800001</v>
      </c>
      <c r="L80" s="73">
        <v>805.31063200000006</v>
      </c>
      <c r="M80" s="73">
        <v>966.515895</v>
      </c>
      <c r="N80" s="71">
        <v>0.26900000000000002</v>
      </c>
      <c r="O80" s="71">
        <v>3.5000000000000003E-2</v>
      </c>
      <c r="P80" s="71">
        <v>7.6857142857142851</v>
      </c>
      <c r="Q80" s="71">
        <v>6.6245000000000003</v>
      </c>
      <c r="R80" s="71">
        <v>-21.387478592301168</v>
      </c>
      <c r="S80" s="71">
        <v>-464.88843591232035</v>
      </c>
      <c r="T80" s="71" t="s">
        <v>36</v>
      </c>
      <c r="U80" s="71">
        <v>197.5</v>
      </c>
      <c r="V80" s="71">
        <v>148.30000000000001</v>
      </c>
      <c r="W80" s="71">
        <v>962</v>
      </c>
      <c r="X80" s="71">
        <v>61</v>
      </c>
      <c r="Y80" s="71">
        <v>3</v>
      </c>
      <c r="Z80" s="71">
        <v>55</v>
      </c>
      <c r="AA80" s="71">
        <v>26.4</v>
      </c>
      <c r="AB80" s="71">
        <v>0.8</v>
      </c>
      <c r="AC80" s="71">
        <v>26.3</v>
      </c>
      <c r="AD80" s="71">
        <v>0.7</v>
      </c>
      <c r="AE80" s="71">
        <v>23.2</v>
      </c>
      <c r="AF80" s="71">
        <v>3.5</v>
      </c>
      <c r="AG80" s="71">
        <v>8.4772320095734405E-2</v>
      </c>
      <c r="AH80" s="71">
        <v>8.4772320095734397</v>
      </c>
      <c r="AI80" s="71">
        <v>7.1782154314440294E-2</v>
      </c>
      <c r="AJ80" s="71">
        <v>0.44242016175495003</v>
      </c>
      <c r="AK80" s="71">
        <v>44.242016175495003</v>
      </c>
      <c r="AL80" s="71">
        <v>5.0113258856852097E-2</v>
      </c>
      <c r="AM80" s="71">
        <v>0.47280751814931599</v>
      </c>
      <c r="AN80" s="71">
        <v>47.280751814931598</v>
      </c>
      <c r="AO80" s="71">
        <v>5.8653374537731298E-2</v>
      </c>
      <c r="AP80" s="71">
        <v>0.83920043814330358</v>
      </c>
      <c r="AQ80" s="71">
        <v>0.16079956185669642</v>
      </c>
      <c r="AR80" s="71">
        <v>9.2598835450938763E-2</v>
      </c>
      <c r="AS80" s="71">
        <v>0.48326613819533465</v>
      </c>
      <c r="AT80" s="71">
        <v>0.57586497364627343</v>
      </c>
      <c r="AU80" s="71">
        <v>52.719248185068437</v>
      </c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21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0"/>
      <c r="FG80" s="74"/>
      <c r="FH80" s="74"/>
      <c r="FI80" s="74"/>
      <c r="FJ80" s="74"/>
      <c r="FK80" s="74"/>
      <c r="FL80" s="74"/>
      <c r="FM80" s="70" t="s">
        <v>396</v>
      </c>
      <c r="FN80" s="70" t="s">
        <v>396</v>
      </c>
      <c r="FO80" s="70" t="s">
        <v>396</v>
      </c>
    </row>
    <row r="81" spans="1:173" ht="12.75" customHeight="1" x14ac:dyDescent="0.25">
      <c r="A81" s="69" t="s">
        <v>251</v>
      </c>
      <c r="B81" s="70" t="s">
        <v>11</v>
      </c>
      <c r="C81" s="70" t="s">
        <v>83</v>
      </c>
      <c r="D81" s="70">
        <v>2014</v>
      </c>
      <c r="E81" s="71" t="s">
        <v>286</v>
      </c>
      <c r="F81" s="71" t="s">
        <v>393</v>
      </c>
      <c r="G81" s="71">
        <v>76.779983333333334</v>
      </c>
      <c r="H81" s="71">
        <v>147.79104999999998</v>
      </c>
      <c r="I81" s="72">
        <v>1</v>
      </c>
      <c r="J81" s="73">
        <v>44</v>
      </c>
      <c r="K81" s="73">
        <v>472.649178151</v>
      </c>
      <c r="L81" s="73">
        <v>769.45960600000001</v>
      </c>
      <c r="M81" s="73">
        <v>917.21913400000005</v>
      </c>
      <c r="N81" s="71">
        <v>1.129</v>
      </c>
      <c r="O81" s="71">
        <v>0.156</v>
      </c>
      <c r="P81" s="71">
        <v>7.2371794871794872</v>
      </c>
      <c r="Q81" s="71">
        <v>30.470700000000001</v>
      </c>
      <c r="R81" s="71">
        <v>-24.602</v>
      </c>
      <c r="S81" s="71">
        <v>-447.05803081478899</v>
      </c>
      <c r="T81" s="71" t="s">
        <v>35</v>
      </c>
      <c r="U81" s="71">
        <v>197.5</v>
      </c>
      <c r="V81" s="71">
        <v>148.30000000000001</v>
      </c>
      <c r="W81" s="71">
        <v>962</v>
      </c>
      <c r="X81" s="71">
        <v>61</v>
      </c>
      <c r="Y81" s="71">
        <v>3</v>
      </c>
      <c r="Z81" s="71">
        <v>55</v>
      </c>
      <c r="AA81" s="71">
        <v>26.4</v>
      </c>
      <c r="AB81" s="71">
        <v>0.8</v>
      </c>
      <c r="AC81" s="71">
        <v>26.3</v>
      </c>
      <c r="AD81" s="71">
        <v>0.7</v>
      </c>
      <c r="AE81" s="71">
        <v>23.2</v>
      </c>
      <c r="AF81" s="71">
        <v>3.5</v>
      </c>
      <c r="AG81" s="71">
        <v>0.27512955654546101</v>
      </c>
      <c r="AH81" s="71">
        <v>27.512955654546101</v>
      </c>
      <c r="AI81" s="71">
        <v>0.174354967813933</v>
      </c>
      <c r="AJ81" s="71">
        <v>0.38932899468286902</v>
      </c>
      <c r="AK81" s="71">
        <v>38.932899468286905</v>
      </c>
      <c r="AL81" s="71">
        <v>8.8990718285925793E-2</v>
      </c>
      <c r="AM81" s="71">
        <v>0.33554144877166903</v>
      </c>
      <c r="AN81" s="71">
        <v>33.554144877166905</v>
      </c>
      <c r="AO81" s="71">
        <v>0.118373941407613</v>
      </c>
      <c r="AP81" s="71">
        <v>0.58593420757870962</v>
      </c>
      <c r="AQ81" s="71">
        <v>0.41406579242129038</v>
      </c>
      <c r="AR81" s="71">
        <v>1.1509135434521127</v>
      </c>
      <c r="AS81" s="71">
        <v>1.6286291391781837</v>
      </c>
      <c r="AT81" s="71">
        <v>2.7795426826302965</v>
      </c>
      <c r="AU81" s="71">
        <v>66.445855122833009</v>
      </c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21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0"/>
      <c r="FG81" s="74"/>
      <c r="FH81" s="74"/>
      <c r="FI81" s="74"/>
      <c r="FJ81" s="74"/>
      <c r="FK81" s="74"/>
      <c r="FL81" s="74"/>
      <c r="FM81" s="70" t="s">
        <v>405</v>
      </c>
      <c r="FN81" s="70" t="s">
        <v>405</v>
      </c>
      <c r="FO81" s="70" t="s">
        <v>405</v>
      </c>
    </row>
    <row r="82" spans="1:173" ht="12.75" customHeight="1" x14ac:dyDescent="0.25">
      <c r="A82" s="69" t="s">
        <v>252</v>
      </c>
      <c r="B82" s="70" t="s">
        <v>11</v>
      </c>
      <c r="C82" s="70" t="s">
        <v>83</v>
      </c>
      <c r="D82" s="70">
        <v>2014</v>
      </c>
      <c r="E82" s="71" t="s">
        <v>286</v>
      </c>
      <c r="F82" s="71" t="s">
        <v>393</v>
      </c>
      <c r="G82" s="71">
        <v>76.272593333333333</v>
      </c>
      <c r="H82" s="71">
        <v>146.03396666666669</v>
      </c>
      <c r="I82" s="72">
        <v>1</v>
      </c>
      <c r="J82" s="73">
        <v>42</v>
      </c>
      <c r="K82" s="73">
        <v>405.77176995000002</v>
      </c>
      <c r="L82" s="73">
        <v>700.09135700000002</v>
      </c>
      <c r="M82" s="73">
        <v>900.79056800000001</v>
      </c>
      <c r="N82" s="71">
        <v>1.1879999999999999</v>
      </c>
      <c r="O82" s="71">
        <v>0.151</v>
      </c>
      <c r="P82" s="71">
        <v>7.8675496688741724</v>
      </c>
      <c r="Q82" s="71">
        <v>27.66</v>
      </c>
      <c r="R82" s="71">
        <v>-24.83</v>
      </c>
      <c r="S82" s="71">
        <v>-478.63346929206597</v>
      </c>
      <c r="T82" s="71" t="s">
        <v>35</v>
      </c>
      <c r="U82" s="71">
        <v>197.5</v>
      </c>
      <c r="V82" s="71">
        <v>148.30000000000001</v>
      </c>
      <c r="W82" s="71">
        <v>962</v>
      </c>
      <c r="X82" s="71">
        <v>61</v>
      </c>
      <c r="Y82" s="71">
        <v>3</v>
      </c>
      <c r="Z82" s="71">
        <v>55</v>
      </c>
      <c r="AA82" s="71">
        <v>26.4</v>
      </c>
      <c r="AB82" s="71">
        <v>0.8</v>
      </c>
      <c r="AC82" s="71">
        <v>26.3</v>
      </c>
      <c r="AD82" s="71">
        <v>0.7</v>
      </c>
      <c r="AE82" s="71">
        <v>23.2</v>
      </c>
      <c r="AF82" s="71">
        <v>3.5</v>
      </c>
      <c r="AG82" s="71">
        <v>0.27683184644299003</v>
      </c>
      <c r="AH82" s="71">
        <v>27.683184644299004</v>
      </c>
      <c r="AI82" s="71">
        <v>0.17424682975679401</v>
      </c>
      <c r="AJ82" s="71">
        <v>0.42207735771013699</v>
      </c>
      <c r="AK82" s="71">
        <v>42.207735771013702</v>
      </c>
      <c r="AL82" s="71">
        <v>8.9826566623051093E-2</v>
      </c>
      <c r="AM82" s="71">
        <v>0.30109079584687498</v>
      </c>
      <c r="AN82" s="71">
        <v>30.1090795846875</v>
      </c>
      <c r="AO82" s="71">
        <v>0.117459665464364</v>
      </c>
      <c r="AP82" s="71">
        <v>0.60390871260820056</v>
      </c>
      <c r="AQ82" s="71">
        <v>0.39609128739179944</v>
      </c>
      <c r="AR82" s="71">
        <v>1.4125269901888478</v>
      </c>
      <c r="AS82" s="71">
        <v>2.1536382731021528</v>
      </c>
      <c r="AT82" s="71">
        <v>3.5661652632909999</v>
      </c>
      <c r="AU82" s="71">
        <v>69.890920415312692</v>
      </c>
      <c r="AV82" s="70"/>
      <c r="AW82" s="70"/>
      <c r="AX82" s="74">
        <v>1.1476211269011497E-3</v>
      </c>
      <c r="AY82" s="74">
        <v>6.5926289560087701E-3</v>
      </c>
      <c r="AZ82" s="74">
        <v>4.5819067716409648E-3</v>
      </c>
      <c r="BA82" s="74">
        <v>1.1367895957636888E-2</v>
      </c>
      <c r="BB82" s="74">
        <v>5.4703371846914909E-3</v>
      </c>
      <c r="BC82" s="74">
        <v>8.1489937080803862E-3</v>
      </c>
      <c r="BD82" s="74">
        <v>9.6991026358137673E-3</v>
      </c>
      <c r="BE82" s="74">
        <v>9.5141874293612483E-3</v>
      </c>
      <c r="BF82" s="74">
        <v>1.9241340497545143E-2</v>
      </c>
      <c r="BG82" s="74">
        <v>1.08156456897586E-2</v>
      </c>
      <c r="BH82" s="74">
        <v>2.6720853652048918E-2</v>
      </c>
      <c r="BI82" s="74">
        <v>8.8063448652143991E-3</v>
      </c>
      <c r="BJ82" s="74">
        <v>3.1868554657994104E-2</v>
      </c>
      <c r="BK82" s="74">
        <v>6.1867017501744054E-3</v>
      </c>
      <c r="BL82" s="74">
        <v>3.3372425632787375E-2</v>
      </c>
      <c r="BM82" s="74">
        <v>5.0427652839308426E-3</v>
      </c>
      <c r="BN82" s="74">
        <v>3.5372164685382269E-2</v>
      </c>
      <c r="BO82" s="74">
        <v>3.6493454904360741E-3</v>
      </c>
      <c r="BP82" s="74">
        <v>1.472492098410183E-2</v>
      </c>
      <c r="BQ82" s="74">
        <v>3.4865291006375369E-3</v>
      </c>
      <c r="BR82" s="74">
        <v>5.6624301949767973E-3</v>
      </c>
      <c r="BS82" s="74">
        <v>3.6418426757205524E-2</v>
      </c>
      <c r="BT82" s="74">
        <v>1.6530726340659892E-2</v>
      </c>
      <c r="BU82" s="74">
        <v>0.17289138164660164</v>
      </c>
      <c r="BV82" s="74">
        <v>5.5786929359038277E-2</v>
      </c>
      <c r="BW82" s="74">
        <v>0.1377776621244767</v>
      </c>
      <c r="BX82" s="74">
        <v>0.21458149566672177</v>
      </c>
      <c r="BY82" s="74">
        <v>2.4356224167121396E-2</v>
      </c>
      <c r="BZ82" s="74">
        <v>0.10256988373934284</v>
      </c>
      <c r="CA82" s="74">
        <v>1.025181552104544E-2</v>
      </c>
      <c r="CB82" s="74">
        <v>1.8959726500799707E-2</v>
      </c>
      <c r="CC82" s="74">
        <v>1.1735916491353589E-2</v>
      </c>
      <c r="CD82" s="74">
        <v>3.2485860319703866E-2</v>
      </c>
      <c r="CE82" s="74">
        <v>2.1950290162154218E-2</v>
      </c>
      <c r="CF82" s="74">
        <v>4.9159033299682624E-2</v>
      </c>
      <c r="CG82" s="74">
        <v>2.1977573910451357E-2</v>
      </c>
      <c r="CH82" s="74">
        <v>5.0076504510227007E-2</v>
      </c>
      <c r="CI82" s="74">
        <v>2.0544947992062843E-2</v>
      </c>
      <c r="CJ82" s="74">
        <v>3.8092691848983819E-2</v>
      </c>
      <c r="CK82" s="74">
        <v>1.9226111106989248E-2</v>
      </c>
      <c r="CL82" s="74">
        <v>7.1529203586299439E-2</v>
      </c>
      <c r="CM82" s="74">
        <v>2.2430387799593519E-2</v>
      </c>
      <c r="CN82" s="74">
        <v>3.6968655276388804E-2</v>
      </c>
      <c r="CO82" s="74">
        <v>1.4018939216779236E-2</v>
      </c>
      <c r="CP82" s="74">
        <v>7.3410179888887123E-3</v>
      </c>
      <c r="CQ82" s="74">
        <v>1.9845561061093003E-2</v>
      </c>
      <c r="CR82" s="21" t="s">
        <v>431</v>
      </c>
      <c r="CS82" s="74">
        <v>5.3281883202255083E-2</v>
      </c>
      <c r="CT82" s="74">
        <v>4.4109033351882833E-3</v>
      </c>
      <c r="CU82" s="74">
        <v>1.6900333770397027E-2</v>
      </c>
      <c r="CV82" s="74">
        <v>1.2903949103373761E-2</v>
      </c>
      <c r="CW82" s="74">
        <v>3.7682141145547021E-2</v>
      </c>
      <c r="CX82" s="74">
        <v>1.5177403832748503E-2</v>
      </c>
      <c r="CY82" s="74">
        <v>3.2042706954931437E-2</v>
      </c>
      <c r="CZ82" s="74">
        <v>1.3628071776433642E-2</v>
      </c>
      <c r="DA82" s="74">
        <v>3.7394575296999834E-2</v>
      </c>
      <c r="DB82" s="74">
        <v>9.3933613568818707E-3</v>
      </c>
      <c r="DC82" s="74">
        <v>3.0349258772480986E-2</v>
      </c>
      <c r="DD82" s="74">
        <v>6.6484114874683078E-3</v>
      </c>
      <c r="DE82" s="74">
        <v>1.7261818092705584E-2</v>
      </c>
      <c r="DF82" s="74">
        <v>6.1783652510493696E-3</v>
      </c>
      <c r="DG82" s="74">
        <v>1.0527392031530679E-2</v>
      </c>
      <c r="DH82" s="74">
        <v>3.813083800375048E-3</v>
      </c>
      <c r="DI82" s="74">
        <v>0.16574407700207022</v>
      </c>
      <c r="DJ82" s="74">
        <v>0.27060606625469635</v>
      </c>
      <c r="DK82" s="74">
        <v>0.16342396102048171</v>
      </c>
      <c r="DL82" s="74">
        <v>1.6326741271805225</v>
      </c>
      <c r="DM82" s="74">
        <v>0.98600181663469322</v>
      </c>
      <c r="DN82" s="74">
        <v>4.6728753110334047</v>
      </c>
      <c r="DO82" s="74">
        <v>2.4882261057060528</v>
      </c>
      <c r="DP82" s="74">
        <v>2.8584303695338118</v>
      </c>
      <c r="DQ82" s="74">
        <v>2.7457309487715735E-2</v>
      </c>
      <c r="DR82" s="74">
        <v>7.9588176628061467E-3</v>
      </c>
      <c r="DS82" s="74">
        <v>7.3642544146623598E-3</v>
      </c>
      <c r="DT82" s="74">
        <v>2.7876437777432331E-2</v>
      </c>
      <c r="DU82" s="74">
        <v>1.3717166388468167E-2</v>
      </c>
      <c r="DV82" s="74">
        <v>6.2698001679810433E-2</v>
      </c>
      <c r="DW82" s="74">
        <v>2.1675984051274317E-2</v>
      </c>
      <c r="DX82" s="74">
        <v>0.28986152726897307</v>
      </c>
      <c r="DY82" s="74">
        <v>1.8626687259958117</v>
      </c>
      <c r="DZ82" s="74">
        <v>0.49207027447291152</v>
      </c>
      <c r="EA82" s="74">
        <v>0.38924225193128431</v>
      </c>
      <c r="EB82" s="74">
        <v>0.16566087901513837</v>
      </c>
      <c r="EC82" s="74">
        <v>4.4431478625751288E-2</v>
      </c>
      <c r="ED82" s="74">
        <v>0.16818964684381538</v>
      </c>
      <c r="EE82" s="74">
        <v>0.37828200448470506</v>
      </c>
      <c r="EF82" s="74">
        <v>0.17375608601348699</v>
      </c>
      <c r="EG82" s="74">
        <v>0.15730077470570866</v>
      </c>
      <c r="EH82" s="74">
        <v>9.333468615255007E-2</v>
      </c>
      <c r="EI82" s="74">
        <v>0.11701228161631121</v>
      </c>
      <c r="EJ82" s="74">
        <v>0.20136804250584209</v>
      </c>
      <c r="EK82" s="74">
        <v>7.1567082744390054E-2</v>
      </c>
      <c r="EL82" s="74">
        <v>0.81433895373828913</v>
      </c>
      <c r="EM82" s="74">
        <v>0.38994740686654339</v>
      </c>
      <c r="EN82" s="74">
        <v>9.8051885549924028E-2</v>
      </c>
      <c r="EO82" s="74">
        <v>0.12957791360331219</v>
      </c>
      <c r="EP82" s="74">
        <v>4.7925916029294385E-2</v>
      </c>
      <c r="EQ82" s="74">
        <v>0.27555571518253058</v>
      </c>
      <c r="ER82" s="74">
        <v>6.0398878908593884E-2</v>
      </c>
      <c r="ES82" s="74">
        <v>6.0043766767187895E-2</v>
      </c>
      <c r="ET82" s="74">
        <v>3.0190036095495108E-2</v>
      </c>
      <c r="EU82" s="74">
        <v>0.15063268177127689</v>
      </c>
      <c r="EV82" s="74">
        <v>3.2726870427058505E-2</v>
      </c>
      <c r="EW82" s="74">
        <v>8.8356053634880777E-2</v>
      </c>
      <c r="EX82" s="74">
        <v>0.1210829240619393</v>
      </c>
      <c r="EY82" s="74">
        <v>0.54727132101574683</v>
      </c>
      <c r="EZ82" s="74">
        <v>0.57084925493746774</v>
      </c>
      <c r="FA82" s="74">
        <v>1.3215239347675407</v>
      </c>
      <c r="FB82" s="74">
        <v>0.99412055078135797</v>
      </c>
      <c r="FC82" s="74">
        <v>1.0693536494349194</v>
      </c>
      <c r="FD82" s="74">
        <v>3.7163819287667633E-2</v>
      </c>
      <c r="FE82" s="74">
        <v>2.6455265058362414E-2</v>
      </c>
      <c r="FF82" s="70">
        <v>0</v>
      </c>
      <c r="FG82" s="74">
        <v>4.3675640078401586E-2</v>
      </c>
      <c r="FH82" s="74">
        <v>0.11513494654495239</v>
      </c>
      <c r="FI82" s="74">
        <v>0.15634156939031002</v>
      </c>
      <c r="FJ82" s="74">
        <v>3.5554913477002278E-2</v>
      </c>
      <c r="FK82" s="74">
        <v>9.7451517941898616E-2</v>
      </c>
      <c r="FL82" s="74">
        <v>0.5117776717785949</v>
      </c>
      <c r="FM82" s="70" t="s">
        <v>401</v>
      </c>
      <c r="FN82" s="70" t="s">
        <v>401</v>
      </c>
      <c r="FO82" s="70" t="s">
        <v>401</v>
      </c>
      <c r="FP82" s="70" t="s">
        <v>401</v>
      </c>
      <c r="FQ82" s="70" t="s">
        <v>392</v>
      </c>
    </row>
    <row r="83" spans="1:173" ht="12.75" customHeight="1" x14ac:dyDescent="0.25">
      <c r="A83" s="69" t="s">
        <v>253</v>
      </c>
      <c r="B83" s="70" t="s">
        <v>11</v>
      </c>
      <c r="C83" s="70" t="s">
        <v>83</v>
      </c>
      <c r="D83" s="70">
        <v>2014</v>
      </c>
      <c r="E83" s="71" t="s">
        <v>286</v>
      </c>
      <c r="F83" s="71" t="s">
        <v>393</v>
      </c>
      <c r="G83" s="71">
        <v>76.416349999999994</v>
      </c>
      <c r="H83" s="71">
        <v>148.11531666666667</v>
      </c>
      <c r="I83" s="72">
        <v>1</v>
      </c>
      <c r="J83" s="73">
        <v>43</v>
      </c>
      <c r="K83" s="73">
        <v>436.42981057100002</v>
      </c>
      <c r="L83" s="73">
        <v>754.84937500000001</v>
      </c>
      <c r="M83" s="73">
        <v>879.36427900000001</v>
      </c>
      <c r="N83" s="71">
        <v>0.95</v>
      </c>
      <c r="O83" s="71">
        <v>0.123</v>
      </c>
      <c r="P83" s="71">
        <v>7.7235772357723578</v>
      </c>
      <c r="Q83" s="71">
        <v>21.879300000000001</v>
      </c>
      <c r="R83" s="71">
        <v>-24.36</v>
      </c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0"/>
      <c r="FG83" s="74"/>
      <c r="FH83" s="74"/>
      <c r="FI83" s="74"/>
      <c r="FJ83" s="74"/>
      <c r="FK83" s="74"/>
      <c r="FL83" s="74"/>
      <c r="FM83" s="70" t="s">
        <v>401</v>
      </c>
      <c r="FN83" s="70" t="s">
        <v>401</v>
      </c>
    </row>
    <row r="84" spans="1:173" ht="12.75" customHeight="1" x14ac:dyDescent="0.25">
      <c r="A84" s="69" t="s">
        <v>254</v>
      </c>
      <c r="B84" s="70" t="s">
        <v>11</v>
      </c>
      <c r="C84" s="70" t="s">
        <v>83</v>
      </c>
      <c r="D84" s="70">
        <v>2014</v>
      </c>
      <c r="E84" s="71" t="s">
        <v>286</v>
      </c>
      <c r="F84" s="71" t="s">
        <v>393</v>
      </c>
      <c r="G84" s="71">
        <v>76.402709999999999</v>
      </c>
      <c r="H84" s="71">
        <v>149.87823333333333</v>
      </c>
      <c r="I84" s="72">
        <v>1</v>
      </c>
      <c r="J84" s="73">
        <v>40</v>
      </c>
      <c r="K84" s="73">
        <v>449.91500241799997</v>
      </c>
      <c r="L84" s="73">
        <v>794.44214199999999</v>
      </c>
      <c r="M84" s="73">
        <v>852.62836800000002</v>
      </c>
      <c r="N84" s="71">
        <v>1.0640000000000001</v>
      </c>
      <c r="O84" s="71">
        <v>0.14699999999999999</v>
      </c>
      <c r="P84" s="71">
        <v>7.238095238095239</v>
      </c>
      <c r="Q84" s="71">
        <v>25.644300000000001</v>
      </c>
      <c r="R84" s="71">
        <v>-24.695</v>
      </c>
      <c r="S84" s="71">
        <v>-459.75897915696453</v>
      </c>
      <c r="T84" s="71" t="s">
        <v>35</v>
      </c>
      <c r="U84" s="71">
        <v>197.5</v>
      </c>
      <c r="V84" s="71">
        <v>148.30000000000001</v>
      </c>
      <c r="W84" s="71">
        <v>962</v>
      </c>
      <c r="X84" s="71">
        <v>61</v>
      </c>
      <c r="Y84" s="71">
        <v>3</v>
      </c>
      <c r="Z84" s="71">
        <v>55</v>
      </c>
      <c r="AA84" s="71">
        <v>26.4</v>
      </c>
      <c r="AB84" s="71">
        <v>0.8</v>
      </c>
      <c r="AC84" s="71">
        <v>26.3</v>
      </c>
      <c r="AD84" s="71">
        <v>0.7</v>
      </c>
      <c r="AE84" s="71">
        <v>23.2</v>
      </c>
      <c r="AF84" s="71">
        <v>3.5</v>
      </c>
      <c r="AG84" s="71">
        <v>0.275601691595805</v>
      </c>
      <c r="AH84" s="71">
        <v>27.5601691595805</v>
      </c>
      <c r="AI84" s="71">
        <v>0.175139697919037</v>
      </c>
      <c r="AJ84" s="71">
        <v>0.40232782556202601</v>
      </c>
      <c r="AK84" s="71">
        <v>40.232782556202601</v>
      </c>
      <c r="AL84" s="71">
        <v>9.0005703169753398E-2</v>
      </c>
      <c r="AM84" s="71">
        <v>0.32207048284216799</v>
      </c>
      <c r="AN84" s="71">
        <v>32.207048284216796</v>
      </c>
      <c r="AO84" s="71">
        <v>0.118221478569897</v>
      </c>
      <c r="AP84" s="71">
        <v>0.5934655674070004</v>
      </c>
      <c r="AQ84" s="71">
        <v>0.4065344325929996</v>
      </c>
      <c r="AR84" s="71">
        <v>1.2166741640397456</v>
      </c>
      <c r="AS84" s="71">
        <v>1.7761207052150667</v>
      </c>
      <c r="AT84" s="71">
        <v>2.9927948692548125</v>
      </c>
      <c r="AU84" s="71">
        <v>67.792951715783104</v>
      </c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0"/>
      <c r="FG84" s="74"/>
      <c r="FH84" s="74"/>
      <c r="FI84" s="74"/>
      <c r="FJ84" s="74"/>
      <c r="FK84" s="74"/>
      <c r="FL84" s="74"/>
      <c r="FM84" s="70" t="s">
        <v>401</v>
      </c>
      <c r="FN84" s="70" t="s">
        <v>401</v>
      </c>
      <c r="FO84" s="70" t="s">
        <v>401</v>
      </c>
    </row>
    <row r="85" spans="1:173" ht="12.75" customHeight="1" x14ac:dyDescent="0.25">
      <c r="A85" s="69" t="s">
        <v>255</v>
      </c>
      <c r="B85" s="70" t="s">
        <v>11</v>
      </c>
      <c r="C85" s="70" t="s">
        <v>83</v>
      </c>
      <c r="D85" s="70">
        <v>2014</v>
      </c>
      <c r="E85" s="71" t="s">
        <v>286</v>
      </c>
      <c r="F85" s="71" t="s">
        <v>393</v>
      </c>
      <c r="G85" s="71">
        <v>76.520859999999999</v>
      </c>
      <c r="H85" s="71">
        <v>150.80909166666666</v>
      </c>
      <c r="I85" s="72">
        <v>1</v>
      </c>
      <c r="J85" s="73">
        <v>40</v>
      </c>
      <c r="K85" s="73">
        <v>470.91677567099998</v>
      </c>
      <c r="L85" s="73">
        <v>822.02472599999999</v>
      </c>
      <c r="M85" s="73">
        <v>851.89472999999998</v>
      </c>
      <c r="N85" s="71">
        <v>0.876</v>
      </c>
      <c r="O85" s="71">
        <v>0.125</v>
      </c>
      <c r="P85" s="71">
        <v>7.008</v>
      </c>
      <c r="Q85" s="71">
        <v>21.463899999999999</v>
      </c>
      <c r="R85" s="71">
        <v>-24.704000000000001</v>
      </c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0"/>
      <c r="FG85" s="74"/>
      <c r="FH85" s="74"/>
      <c r="FI85" s="74"/>
      <c r="FJ85" s="74"/>
      <c r="FK85" s="74"/>
      <c r="FL85" s="74"/>
      <c r="FM85" s="70" t="s">
        <v>397</v>
      </c>
      <c r="FN85" s="70" t="s">
        <v>397</v>
      </c>
    </row>
    <row r="86" spans="1:173" ht="12.75" customHeight="1" x14ac:dyDescent="0.25">
      <c r="A86" s="69" t="s">
        <v>256</v>
      </c>
      <c r="B86" s="70" t="s">
        <v>11</v>
      </c>
      <c r="C86" s="70" t="s">
        <v>83</v>
      </c>
      <c r="D86" s="70">
        <v>2014</v>
      </c>
      <c r="E86" s="71" t="s">
        <v>286</v>
      </c>
      <c r="F86" s="71" t="s">
        <v>393</v>
      </c>
      <c r="G86" s="71">
        <v>76.615749999999991</v>
      </c>
      <c r="H86" s="71">
        <v>153.36531666666667</v>
      </c>
      <c r="I86" s="72">
        <v>1</v>
      </c>
      <c r="J86" s="73">
        <v>49</v>
      </c>
      <c r="K86" s="73">
        <v>501.23473529199998</v>
      </c>
      <c r="L86" s="73">
        <v>886.53025400000001</v>
      </c>
      <c r="M86" s="73">
        <v>833.37403400000005</v>
      </c>
      <c r="N86" s="71">
        <v>1.425</v>
      </c>
      <c r="O86" s="71">
        <v>0.193</v>
      </c>
      <c r="P86" s="71">
        <v>7.3834196891191715</v>
      </c>
      <c r="Q86" s="71">
        <v>29.707000000000001</v>
      </c>
      <c r="R86" s="71">
        <v>-25.795999999999999</v>
      </c>
      <c r="S86" s="71">
        <v>-345.29542815931893</v>
      </c>
      <c r="T86" s="71" t="s">
        <v>35</v>
      </c>
      <c r="U86" s="71">
        <v>197.5</v>
      </c>
      <c r="V86" s="71">
        <v>148.30000000000001</v>
      </c>
      <c r="W86" s="71">
        <v>962</v>
      </c>
      <c r="X86" s="71">
        <v>61</v>
      </c>
      <c r="Y86" s="71">
        <v>3</v>
      </c>
      <c r="Z86" s="71">
        <v>55</v>
      </c>
      <c r="AA86" s="71">
        <v>26.4</v>
      </c>
      <c r="AB86" s="71">
        <v>0.8</v>
      </c>
      <c r="AC86" s="71">
        <v>26.3</v>
      </c>
      <c r="AD86" s="71">
        <v>0.7</v>
      </c>
      <c r="AE86" s="71">
        <v>23.2</v>
      </c>
      <c r="AF86" s="71">
        <v>3.5</v>
      </c>
      <c r="AG86" s="71">
        <v>0.49067246123358899</v>
      </c>
      <c r="AH86" s="71">
        <v>49.067246123358899</v>
      </c>
      <c r="AI86" s="71">
        <v>0.22295893327851801</v>
      </c>
      <c r="AJ86" s="71">
        <v>0.25005152858822</v>
      </c>
      <c r="AK86" s="71">
        <v>25.005152858822001</v>
      </c>
      <c r="AL86" s="71">
        <v>9.7790595533340602E-2</v>
      </c>
      <c r="AM86" s="71">
        <v>0.25927601017819302</v>
      </c>
      <c r="AN86" s="71">
        <v>25.927601017819303</v>
      </c>
      <c r="AO86" s="71">
        <v>0.17017314542058501</v>
      </c>
      <c r="AP86" s="71">
        <v>0.33757719747725901</v>
      </c>
      <c r="AQ86" s="71">
        <v>0.66242280252274099</v>
      </c>
      <c r="AR86" s="71">
        <v>3.3539965886574095</v>
      </c>
      <c r="AS86" s="71">
        <v>1.7092297614685232</v>
      </c>
      <c r="AT86" s="71">
        <v>5.0632263501259329</v>
      </c>
      <c r="AU86" s="71">
        <v>74.0723989821809</v>
      </c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>
        <v>0</v>
      </c>
      <c r="EG86" s="74">
        <v>9.3987615223193183E-2</v>
      </c>
      <c r="EH86" s="70">
        <v>0</v>
      </c>
      <c r="EI86" s="74">
        <v>8.2020211754369521E-2</v>
      </c>
      <c r="EJ86" s="74">
        <v>0.15286642008455387</v>
      </c>
      <c r="EK86" s="74">
        <v>2.1025002338044448E-2</v>
      </c>
      <c r="EL86" s="74">
        <v>0.34989924940016098</v>
      </c>
      <c r="EM86" s="74">
        <v>0.25591163417696777</v>
      </c>
      <c r="EN86" s="74">
        <v>2.1460446160414561E-2</v>
      </c>
      <c r="EO86" s="74">
        <v>3.948953535680505E-2</v>
      </c>
      <c r="EP86" s="74">
        <v>9.5378440780000424E-3</v>
      </c>
      <c r="EQ86" s="74">
        <v>7.0487825595219669E-2</v>
      </c>
      <c r="ER86" s="74">
        <v>1.1042707571924253E-2</v>
      </c>
      <c r="ES86" s="74">
        <v>1.7636834816956926E-2</v>
      </c>
      <c r="ET86" s="74">
        <v>4.5691470774610549E-3</v>
      </c>
      <c r="EU86" s="74">
        <v>3.3248689466342234E-2</v>
      </c>
      <c r="EV86" s="74">
        <v>8.0542199350273538E-3</v>
      </c>
      <c r="EW86" s="74">
        <v>1.820815996158235E-2</v>
      </c>
      <c r="EX86" s="74">
        <v>2.6262379896609706E-2</v>
      </c>
      <c r="EY86" s="74">
        <v>0.1299988949581716</v>
      </c>
      <c r="EZ86" s="74">
        <v>1.3333879209570512</v>
      </c>
      <c r="FA86" s="74">
        <v>1.8401078459238436</v>
      </c>
      <c r="FB86" s="74">
        <v>1.5971476833994984</v>
      </c>
      <c r="FC86" s="70">
        <v>0</v>
      </c>
      <c r="FD86" s="70">
        <v>0</v>
      </c>
      <c r="FE86" s="70">
        <v>0</v>
      </c>
      <c r="FF86" s="70">
        <v>0</v>
      </c>
      <c r="FG86" s="70">
        <v>0</v>
      </c>
      <c r="FH86" s="70">
        <v>0</v>
      </c>
      <c r="FI86" s="70">
        <v>0</v>
      </c>
      <c r="FJ86" s="70">
        <v>0</v>
      </c>
      <c r="FK86" s="70">
        <v>0</v>
      </c>
      <c r="FL86" s="70">
        <v>0</v>
      </c>
      <c r="FM86" s="70" t="s">
        <v>401</v>
      </c>
      <c r="FN86" s="70" t="s">
        <v>401</v>
      </c>
      <c r="FO86" s="70" t="s">
        <v>401</v>
      </c>
      <c r="FP86" s="70" t="s">
        <v>401</v>
      </c>
    </row>
    <row r="87" spans="1:173" ht="12.75" customHeight="1" x14ac:dyDescent="0.25">
      <c r="A87" s="69" t="s">
        <v>257</v>
      </c>
      <c r="B87" s="70" t="s">
        <v>11</v>
      </c>
      <c r="C87" s="70" t="s">
        <v>83</v>
      </c>
      <c r="D87" s="70">
        <v>2014</v>
      </c>
      <c r="E87" s="71" t="s">
        <v>286</v>
      </c>
      <c r="F87" s="71" t="s">
        <v>393</v>
      </c>
      <c r="G87" s="71">
        <v>76.525593333333333</v>
      </c>
      <c r="H87" s="71">
        <v>156.92415166666666</v>
      </c>
      <c r="I87" s="72">
        <v>1</v>
      </c>
      <c r="J87" s="73">
        <v>47</v>
      </c>
      <c r="K87" s="73">
        <v>533.00140183099995</v>
      </c>
      <c r="L87" s="73">
        <v>969.822585</v>
      </c>
      <c r="M87" s="73">
        <v>796.99647600000003</v>
      </c>
      <c r="N87" s="71">
        <v>1.2569999999999999</v>
      </c>
      <c r="O87" s="71">
        <v>0.19</v>
      </c>
      <c r="P87" s="71">
        <v>6.6157894736842096</v>
      </c>
      <c r="Q87" s="71">
        <v>33.730499999999999</v>
      </c>
      <c r="R87" s="71">
        <v>-23.629000000000001</v>
      </c>
      <c r="S87" s="71">
        <v>-367.94129339954083</v>
      </c>
      <c r="T87" s="71" t="s">
        <v>35</v>
      </c>
      <c r="U87" s="71">
        <v>197.5</v>
      </c>
      <c r="V87" s="71">
        <v>148.30000000000001</v>
      </c>
      <c r="W87" s="71">
        <v>962</v>
      </c>
      <c r="X87" s="71">
        <v>61</v>
      </c>
      <c r="Y87" s="71">
        <v>3</v>
      </c>
      <c r="Z87" s="71">
        <v>55</v>
      </c>
      <c r="AA87" s="71">
        <v>26.4</v>
      </c>
      <c r="AB87" s="71">
        <v>0.8</v>
      </c>
      <c r="AC87" s="71">
        <v>26.3</v>
      </c>
      <c r="AD87" s="71">
        <v>0.7</v>
      </c>
      <c r="AE87" s="71">
        <v>23.2</v>
      </c>
      <c r="AF87" s="71">
        <v>3.5</v>
      </c>
      <c r="AG87" s="71">
        <v>0.23391003235966701</v>
      </c>
      <c r="AH87" s="71">
        <v>23.3910032359667</v>
      </c>
      <c r="AI87" s="71">
        <v>0.15605555826551901</v>
      </c>
      <c r="AJ87" s="71">
        <v>0.31738276999742698</v>
      </c>
      <c r="AK87" s="71">
        <v>31.738276999742698</v>
      </c>
      <c r="AL87" s="71">
        <v>7.68374481162995E-2</v>
      </c>
      <c r="AM87" s="71">
        <v>0.44870719764290501</v>
      </c>
      <c r="AN87" s="71">
        <v>44.870719764290499</v>
      </c>
      <c r="AO87" s="71">
        <v>0.111446626639195</v>
      </c>
      <c r="AP87" s="71">
        <v>0.57570635538942827</v>
      </c>
      <c r="AQ87" s="71">
        <v>0.42429364461057173</v>
      </c>
      <c r="AR87" s="71">
        <v>1.0957125234427578</v>
      </c>
      <c r="AS87" s="71">
        <v>1.4867266371730763</v>
      </c>
      <c r="AT87" s="71">
        <v>2.5824391606158343</v>
      </c>
      <c r="AU87" s="71">
        <v>55.129280235709402</v>
      </c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>
        <v>0</v>
      </c>
      <c r="EG87" s="74">
        <v>6.1855149462724135E-2</v>
      </c>
      <c r="EH87" s="70">
        <v>0</v>
      </c>
      <c r="EI87" s="74">
        <v>5.0222566085934443E-2</v>
      </c>
      <c r="EJ87" s="74">
        <v>0.12049588531124539</v>
      </c>
      <c r="EK87" s="74">
        <v>1.6572856417330306E-2</v>
      </c>
      <c r="EL87" s="74">
        <v>0.24914645727723431</v>
      </c>
      <c r="EM87" s="74">
        <v>0.18729130781451012</v>
      </c>
      <c r="EN87" s="74">
        <v>7.0055567163507778E-3</v>
      </c>
      <c r="EO87" s="74">
        <v>2.1600375086144135E-2</v>
      </c>
      <c r="EP87" s="74">
        <v>5.3793412097113847E-3</v>
      </c>
      <c r="EQ87" s="74">
        <v>3.3985273012206295E-2</v>
      </c>
      <c r="ER87" s="74">
        <v>5.398064218478214E-3</v>
      </c>
      <c r="ES87" s="74">
        <v>8.9566996161835749E-3</v>
      </c>
      <c r="ET87" s="74">
        <v>2.5821883515916135E-3</v>
      </c>
      <c r="EU87" s="74">
        <v>1.6936952186253403E-2</v>
      </c>
      <c r="EV87" s="74">
        <v>4.838257535879918E-3</v>
      </c>
      <c r="EW87" s="74">
        <v>8.6678769977712334E-3</v>
      </c>
      <c r="EX87" s="74">
        <v>1.3506134533651152E-2</v>
      </c>
      <c r="EY87" s="74">
        <v>6.4428359732110849E-2</v>
      </c>
      <c r="EZ87" s="74">
        <v>1.8200574537243819</v>
      </c>
      <c r="FA87" s="74">
        <v>3.0833202785625091</v>
      </c>
      <c r="FB87" s="74">
        <v>1.6592428792387703</v>
      </c>
      <c r="FC87" s="70">
        <v>0</v>
      </c>
      <c r="FD87" s="70">
        <v>0</v>
      </c>
      <c r="FE87" s="70">
        <v>0</v>
      </c>
      <c r="FF87" s="70">
        <v>0</v>
      </c>
      <c r="FG87" s="70">
        <v>0</v>
      </c>
      <c r="FH87" s="70">
        <v>0</v>
      </c>
      <c r="FI87" s="70">
        <v>0</v>
      </c>
      <c r="FJ87" s="70">
        <v>0</v>
      </c>
      <c r="FK87" s="70">
        <v>0</v>
      </c>
      <c r="FL87" s="70">
        <v>0</v>
      </c>
      <c r="FM87" s="70" t="s">
        <v>401</v>
      </c>
      <c r="FN87" s="70" t="s">
        <v>401</v>
      </c>
      <c r="FO87" s="70" t="s">
        <v>401</v>
      </c>
      <c r="FP87" s="70" t="s">
        <v>401</v>
      </c>
    </row>
    <row r="88" spans="1:173" s="81" customFormat="1" ht="12.75" customHeight="1" x14ac:dyDescent="0.25">
      <c r="A88" s="69" t="s">
        <v>258</v>
      </c>
      <c r="B88" s="70" t="s">
        <v>11</v>
      </c>
      <c r="C88" s="70" t="s">
        <v>83</v>
      </c>
      <c r="D88" s="70">
        <v>2014</v>
      </c>
      <c r="E88" s="71" t="s">
        <v>286</v>
      </c>
      <c r="F88" s="71" t="s">
        <v>393</v>
      </c>
      <c r="G88" s="71">
        <v>75.763218333333327</v>
      </c>
      <c r="H88" s="71">
        <v>158.529235</v>
      </c>
      <c r="I88" s="72">
        <v>1</v>
      </c>
      <c r="J88" s="73">
        <v>44</v>
      </c>
      <c r="K88" s="73">
        <v>487.91917948299999</v>
      </c>
      <c r="L88" s="73">
        <v>992.33234800000002</v>
      </c>
      <c r="M88" s="73">
        <v>705.81369199999995</v>
      </c>
      <c r="N88" s="71">
        <v>1.173</v>
      </c>
      <c r="O88" s="71">
        <v>0.17499999999999999</v>
      </c>
      <c r="P88" s="71">
        <v>6.7028571428571437</v>
      </c>
      <c r="Q88" s="71">
        <v>32.505400000000002</v>
      </c>
      <c r="R88" s="71">
        <v>-24.606999999999999</v>
      </c>
      <c r="S88" s="71">
        <v>-514.67032338289198</v>
      </c>
      <c r="T88" s="71" t="s">
        <v>35</v>
      </c>
      <c r="U88" s="71">
        <v>197.5</v>
      </c>
      <c r="V88" s="71">
        <v>148.30000000000001</v>
      </c>
      <c r="W88" s="71">
        <v>962</v>
      </c>
      <c r="X88" s="71">
        <v>61</v>
      </c>
      <c r="Y88" s="71">
        <v>3</v>
      </c>
      <c r="Z88" s="71">
        <v>55</v>
      </c>
      <c r="AA88" s="71">
        <v>26.4</v>
      </c>
      <c r="AB88" s="71">
        <v>0.8</v>
      </c>
      <c r="AC88" s="71">
        <v>26.3</v>
      </c>
      <c r="AD88" s="71">
        <v>0.7</v>
      </c>
      <c r="AE88" s="71">
        <v>23.2</v>
      </c>
      <c r="AF88" s="71">
        <v>3.5</v>
      </c>
      <c r="AG88" s="71">
        <v>0.22199353392320301</v>
      </c>
      <c r="AH88" s="71">
        <v>22.199353392320301</v>
      </c>
      <c r="AI88" s="71">
        <v>0.150639071855622</v>
      </c>
      <c r="AJ88" s="71">
        <v>0.472339862361081</v>
      </c>
      <c r="AK88" s="71">
        <v>47.233986236108102</v>
      </c>
      <c r="AL88" s="71">
        <v>8.2022628057458399E-2</v>
      </c>
      <c r="AM88" s="71">
        <v>0.30566660371571902</v>
      </c>
      <c r="AN88" s="71">
        <v>30.566660371571903</v>
      </c>
      <c r="AO88" s="71">
        <v>0.101070785626625</v>
      </c>
      <c r="AP88" s="71">
        <v>0.68027818464271128</v>
      </c>
      <c r="AQ88" s="71">
        <v>0.31972181535728872</v>
      </c>
      <c r="AR88" s="71">
        <v>0.93968184097847973</v>
      </c>
      <c r="AS88" s="71">
        <v>1.9993789169757021</v>
      </c>
      <c r="AT88" s="71">
        <v>2.9390607579541816</v>
      </c>
      <c r="AU88" s="71">
        <v>69.433339628428399</v>
      </c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4"/>
      <c r="DM88" s="74"/>
      <c r="DN88" s="74"/>
      <c r="DO88" s="74"/>
      <c r="DP88" s="74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>
        <v>0</v>
      </c>
      <c r="EG88" s="74">
        <v>7.9488861277106929E-2</v>
      </c>
      <c r="EH88" s="70">
        <v>0</v>
      </c>
      <c r="EI88" s="74">
        <v>5.1187410256150673E-2</v>
      </c>
      <c r="EJ88" s="74">
        <v>0.13669951388308557</v>
      </c>
      <c r="EK88" s="74">
        <v>2.513430825911565E-2</v>
      </c>
      <c r="EL88" s="74">
        <v>0.29251009367545883</v>
      </c>
      <c r="EM88" s="74">
        <v>0.21302123239835191</v>
      </c>
      <c r="EN88" s="74">
        <v>3.3542082585548937E-2</v>
      </c>
      <c r="EO88" s="74">
        <v>5.4548700826071987E-2</v>
      </c>
      <c r="EP88" s="74">
        <v>1.430679022090019E-2</v>
      </c>
      <c r="EQ88" s="74">
        <v>0.10239757363252111</v>
      </c>
      <c r="ER88" s="74">
        <v>1.923553653115561E-2</v>
      </c>
      <c r="ES88" s="74">
        <v>2.4129810418023572E-2</v>
      </c>
      <c r="ET88" s="74">
        <v>7.5944269798518971E-3</v>
      </c>
      <c r="EU88" s="74">
        <v>5.0959773929031074E-2</v>
      </c>
      <c r="EV88" s="74">
        <v>6.0316111403993459E-3</v>
      </c>
      <c r="EW88" s="74">
        <v>2.0956497697976438E-2</v>
      </c>
      <c r="EX88" s="74">
        <v>2.6988108838375782E-2</v>
      </c>
      <c r="EY88" s="74">
        <v>0.18034545639992797</v>
      </c>
      <c r="EZ88" s="74">
        <v>0.77627680478418626</v>
      </c>
      <c r="FA88" s="74">
        <v>1.6262765046548846</v>
      </c>
      <c r="FB88" s="74">
        <v>1.254439166744362</v>
      </c>
      <c r="FC88" s="70">
        <v>0</v>
      </c>
      <c r="FD88" s="70">
        <v>0</v>
      </c>
      <c r="FE88" s="70">
        <v>0</v>
      </c>
      <c r="FF88" s="70">
        <v>0</v>
      </c>
      <c r="FG88" s="70">
        <v>0</v>
      </c>
      <c r="FH88" s="70">
        <v>0</v>
      </c>
      <c r="FI88" s="70">
        <v>0</v>
      </c>
      <c r="FJ88" s="70">
        <v>0</v>
      </c>
      <c r="FK88" s="70">
        <v>0</v>
      </c>
      <c r="FL88" s="70">
        <v>0</v>
      </c>
      <c r="FM88" s="70" t="s">
        <v>401</v>
      </c>
      <c r="FN88" s="70" t="s">
        <v>401</v>
      </c>
      <c r="FO88" s="70" t="s">
        <v>401</v>
      </c>
      <c r="FP88" s="70" t="s">
        <v>401</v>
      </c>
      <c r="FQ88" s="70"/>
    </row>
    <row r="89" spans="1:173" s="81" customFormat="1" ht="12.75" customHeight="1" x14ac:dyDescent="0.25">
      <c r="A89" s="69" t="s">
        <v>259</v>
      </c>
      <c r="B89" s="70" t="s">
        <v>11</v>
      </c>
      <c r="C89" s="70" t="s">
        <v>83</v>
      </c>
      <c r="D89" s="70">
        <v>2014</v>
      </c>
      <c r="E89" s="71" t="s">
        <v>286</v>
      </c>
      <c r="F89" s="71" t="s">
        <v>393</v>
      </c>
      <c r="G89" s="71">
        <v>74.844783333333325</v>
      </c>
      <c r="H89" s="71">
        <v>159.32665</v>
      </c>
      <c r="I89" s="72">
        <v>1</v>
      </c>
      <c r="J89" s="73">
        <v>49.6</v>
      </c>
      <c r="K89" s="73">
        <v>426.67569850500001</v>
      </c>
      <c r="L89" s="73">
        <v>1003.74718</v>
      </c>
      <c r="M89" s="73">
        <v>601.27186500000005</v>
      </c>
      <c r="N89" s="71">
        <v>1.028</v>
      </c>
      <c r="O89" s="71">
        <v>0.14000000000000001</v>
      </c>
      <c r="P89" s="71">
        <v>7.3428571428571425</v>
      </c>
      <c r="Q89" s="71">
        <v>33.264000000000003</v>
      </c>
      <c r="R89" s="71">
        <v>-25.116</v>
      </c>
      <c r="S89" s="71">
        <v>-326.30645572476982</v>
      </c>
      <c r="T89" s="71" t="s">
        <v>35</v>
      </c>
      <c r="U89" s="71">
        <v>197.5</v>
      </c>
      <c r="V89" s="71">
        <v>148.30000000000001</v>
      </c>
      <c r="W89" s="71">
        <v>962</v>
      </c>
      <c r="X89" s="71">
        <v>61</v>
      </c>
      <c r="Y89" s="71">
        <v>3</v>
      </c>
      <c r="Z89" s="71">
        <v>55</v>
      </c>
      <c r="AA89" s="71">
        <v>26.4</v>
      </c>
      <c r="AB89" s="71">
        <v>0.8</v>
      </c>
      <c r="AC89" s="71">
        <v>26.3</v>
      </c>
      <c r="AD89" s="71">
        <v>0.7</v>
      </c>
      <c r="AE89" s="71">
        <v>23.2</v>
      </c>
      <c r="AF89" s="71">
        <v>3.5</v>
      </c>
      <c r="AG89" s="71">
        <v>0.42131975749711098</v>
      </c>
      <c r="AH89" s="71">
        <v>42.131975749711096</v>
      </c>
      <c r="AI89" s="71">
        <v>0.22119617953273801</v>
      </c>
      <c r="AJ89" s="71">
        <v>0.24139205907841399</v>
      </c>
      <c r="AK89" s="71">
        <v>24.139205907841401</v>
      </c>
      <c r="AL89" s="71">
        <v>9.1798310345946696E-2</v>
      </c>
      <c r="AM89" s="71">
        <v>0.33728818342447697</v>
      </c>
      <c r="AN89" s="71">
        <v>33.728818342447695</v>
      </c>
      <c r="AO89" s="71">
        <v>0.168309789486531</v>
      </c>
      <c r="AP89" s="71">
        <v>0.36424891339009963</v>
      </c>
      <c r="AQ89" s="71">
        <v>0.63575108660990032</v>
      </c>
      <c r="AR89" s="71">
        <v>1.3385160492028227</v>
      </c>
      <c r="AS89" s="71">
        <v>0.76689293458730945</v>
      </c>
      <c r="AT89" s="71">
        <v>2.1054089837901326</v>
      </c>
      <c r="AU89" s="71">
        <v>66.271181657552489</v>
      </c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4"/>
      <c r="DM89" s="74"/>
      <c r="DN89" s="74"/>
      <c r="DO89" s="74"/>
      <c r="DP89" s="74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4">
        <v>0.11171548005732557</v>
      </c>
      <c r="EG89" s="74">
        <v>6.4294244272460457E-2</v>
      </c>
      <c r="EH89" s="74">
        <v>7.0433974732273433E-2</v>
      </c>
      <c r="EI89" s="74">
        <v>0.10415143934335382</v>
      </c>
      <c r="EJ89" s="74">
        <v>0.10137807265576361</v>
      </c>
      <c r="EK89" s="74">
        <v>1.195733820567626E-2</v>
      </c>
      <c r="EL89" s="74">
        <v>0.46393054926685329</v>
      </c>
      <c r="EM89" s="74">
        <v>0.21748685020479372</v>
      </c>
      <c r="EN89" s="74">
        <v>4.9647819102019819E-2</v>
      </c>
      <c r="EO89" s="74">
        <v>4.030888788548645E-2</v>
      </c>
      <c r="EP89" s="74">
        <v>1.7021521624284729E-2</v>
      </c>
      <c r="EQ89" s="74">
        <v>0.106978228611791</v>
      </c>
      <c r="ER89" s="74">
        <v>3.538201930545147E-2</v>
      </c>
      <c r="ES89" s="74">
        <v>1.6956490076523188E-2</v>
      </c>
      <c r="ET89" s="74">
        <v>1.2908482039600804E-2</v>
      </c>
      <c r="EU89" s="74">
        <v>6.5246991421575473E-2</v>
      </c>
      <c r="EV89" s="74">
        <v>1.1058756051739314E-2</v>
      </c>
      <c r="EW89" s="74">
        <v>1.6811749200441293E-2</v>
      </c>
      <c r="EX89" s="74">
        <v>2.7870505252180607E-2</v>
      </c>
      <c r="EY89" s="74">
        <v>0.20009572528554706</v>
      </c>
      <c r="EZ89" s="74">
        <v>0.60100307424022936</v>
      </c>
      <c r="FA89" s="74">
        <v>0.81189644609880895</v>
      </c>
      <c r="FB89" s="74">
        <v>0.47924031497859215</v>
      </c>
      <c r="FC89" s="74">
        <v>1.4470778782938867</v>
      </c>
      <c r="FD89" s="74">
        <v>6.7294569189330035E-3</v>
      </c>
      <c r="FE89" s="70">
        <v>0</v>
      </c>
      <c r="FF89" s="70">
        <v>0</v>
      </c>
      <c r="FG89" s="74">
        <v>1.3583575925198588E-2</v>
      </c>
      <c r="FH89" s="74">
        <v>3.8041094538879563E-2</v>
      </c>
      <c r="FI89" s="74">
        <v>3.5640911121737485E-2</v>
      </c>
      <c r="FJ89" s="74">
        <v>8.5329836872732653E-3</v>
      </c>
      <c r="FK89" s="74">
        <v>3.5747690737444694E-2</v>
      </c>
      <c r="FL89" s="74">
        <v>0.13827571292946658</v>
      </c>
      <c r="FM89" s="70" t="s">
        <v>405</v>
      </c>
      <c r="FN89" s="70" t="s">
        <v>405</v>
      </c>
      <c r="FO89" s="70" t="s">
        <v>405</v>
      </c>
      <c r="FP89" s="70" t="s">
        <v>392</v>
      </c>
      <c r="FQ89" s="70"/>
    </row>
    <row r="90" spans="1:173" s="81" customFormat="1" ht="12.75" customHeight="1" x14ac:dyDescent="0.25">
      <c r="A90" s="69" t="s">
        <v>260</v>
      </c>
      <c r="B90" s="70" t="s">
        <v>6</v>
      </c>
      <c r="C90" s="70" t="s">
        <v>85</v>
      </c>
      <c r="D90" s="70">
        <v>2008</v>
      </c>
      <c r="E90" s="71" t="s">
        <v>286</v>
      </c>
      <c r="F90" s="71"/>
      <c r="G90" s="71">
        <v>76.933800000000005</v>
      </c>
      <c r="H90" s="71">
        <v>155.16929999999999</v>
      </c>
      <c r="I90" s="72">
        <v>1</v>
      </c>
      <c r="J90" s="73">
        <v>57</v>
      </c>
      <c r="K90" s="73">
        <v>551.41779031700003</v>
      </c>
      <c r="L90" s="73">
        <v>942.404403</v>
      </c>
      <c r="M90" s="73">
        <v>851.96675200000004</v>
      </c>
      <c r="N90" s="71">
        <v>0.90999999999999992</v>
      </c>
      <c r="O90" s="71">
        <v>0.155</v>
      </c>
      <c r="P90" s="71">
        <v>5.8709677419354831</v>
      </c>
      <c r="Q90" s="71">
        <v>30.029800000000002</v>
      </c>
      <c r="R90" s="71">
        <v>-23.1</v>
      </c>
      <c r="S90" s="71">
        <v>-464.63903366179926</v>
      </c>
      <c r="T90" s="71" t="s">
        <v>120</v>
      </c>
      <c r="U90" s="71">
        <v>197.5</v>
      </c>
      <c r="V90" s="71">
        <v>148.30000000000001</v>
      </c>
      <c r="W90" s="71">
        <v>962</v>
      </c>
      <c r="X90" s="71">
        <v>61</v>
      </c>
      <c r="Y90" s="71">
        <v>3</v>
      </c>
      <c r="Z90" s="71">
        <v>55</v>
      </c>
      <c r="AA90" s="71">
        <v>26.4</v>
      </c>
      <c r="AB90" s="71">
        <v>0.8</v>
      </c>
      <c r="AC90" s="71">
        <v>26.3</v>
      </c>
      <c r="AD90" s="71">
        <v>0.7</v>
      </c>
      <c r="AE90" s="71">
        <v>23.2</v>
      </c>
      <c r="AF90" s="71">
        <v>3.5</v>
      </c>
      <c r="AG90" s="71">
        <v>0.142777298813133</v>
      </c>
      <c r="AH90" s="71">
        <v>14.2777298813133</v>
      </c>
      <c r="AI90" s="71">
        <v>0.10857354292429</v>
      </c>
      <c r="AJ90" s="71">
        <v>0.43717836721175002</v>
      </c>
      <c r="AK90" s="71">
        <v>43.717836721175004</v>
      </c>
      <c r="AL90" s="71">
        <v>6.2662372970753499E-2</v>
      </c>
      <c r="AM90" s="71">
        <v>0.42004433397511798</v>
      </c>
      <c r="AN90" s="71">
        <v>42.004433397511796</v>
      </c>
      <c r="AO90" s="71">
        <v>7.8630996318885704E-2</v>
      </c>
      <c r="AP90" s="71">
        <v>0.75381342544378704</v>
      </c>
      <c r="AQ90" s="71">
        <v>0.24618657455621296</v>
      </c>
      <c r="AR90" s="71">
        <v>0.39372184012932299</v>
      </c>
      <c r="AS90" s="71">
        <v>1.2055604962006075</v>
      </c>
      <c r="AT90" s="71">
        <v>1.5992823363299307</v>
      </c>
      <c r="AU90" s="71">
        <v>57.995566602488296</v>
      </c>
      <c r="AV90" s="70"/>
      <c r="AW90" s="70"/>
      <c r="AX90" s="74">
        <v>5.2905927732080828E-3</v>
      </c>
      <c r="AY90" s="74">
        <v>4.7600893051624391E-3</v>
      </c>
      <c r="AZ90" s="74">
        <v>6.6160725656903381E-3</v>
      </c>
      <c r="BA90" s="24" t="s">
        <v>431</v>
      </c>
      <c r="BB90" s="24" t="s">
        <v>431</v>
      </c>
      <c r="BC90" s="74">
        <v>2.1615412039287306E-3</v>
      </c>
      <c r="BD90" s="74">
        <v>7.1697280866020226E-3</v>
      </c>
      <c r="BE90" s="74">
        <v>3.6269119947821911E-3</v>
      </c>
      <c r="BF90" s="74">
        <v>8.4917844526394629E-3</v>
      </c>
      <c r="BG90" s="74">
        <v>4.3207180284164474E-3</v>
      </c>
      <c r="BH90" s="74">
        <v>9.9678303094740371E-3</v>
      </c>
      <c r="BI90" s="74">
        <v>3.1147472700849351E-3</v>
      </c>
      <c r="BJ90" s="74">
        <v>1.186967804160401E-2</v>
      </c>
      <c r="BK90" s="74">
        <v>2.5626079972191143E-3</v>
      </c>
      <c r="BL90" s="74">
        <v>1.3880068540234179E-2</v>
      </c>
      <c r="BM90" s="74">
        <v>1.6085548260320285E-3</v>
      </c>
      <c r="BN90" s="74">
        <v>1.6035361428093073E-2</v>
      </c>
      <c r="BO90" s="74">
        <v>2.4964892502788998E-3</v>
      </c>
      <c r="BP90" s="74">
        <v>7.1632369523636158E-3</v>
      </c>
      <c r="BQ90" s="74">
        <v>2.3343509875362765E-3</v>
      </c>
      <c r="BR90" s="74">
        <v>3.0348352436138626E-3</v>
      </c>
      <c r="BS90" s="74">
        <v>2.4424072663021813E-2</v>
      </c>
      <c r="BT90" s="74">
        <v>1.8964389163122496E-2</v>
      </c>
      <c r="BU90" s="74">
        <v>6.0045386023319818E-2</v>
      </c>
      <c r="BV90" s="74">
        <v>1.9183810051966343E-2</v>
      </c>
      <c r="BW90" s="74">
        <v>2.8671309483443583E-2</v>
      </c>
      <c r="BX90" s="74">
        <v>8.4593616749788061E-2</v>
      </c>
      <c r="BY90" s="74">
        <v>1.2124825494468078E-2</v>
      </c>
      <c r="BZ90" s="74">
        <v>3.9800814114256636E-2</v>
      </c>
      <c r="CA90" s="74">
        <v>8.6269728800491222E-3</v>
      </c>
      <c r="CB90" s="74">
        <v>1.2184676881342128E-2</v>
      </c>
      <c r="CC90" s="74">
        <v>8.8000852698810351E-3</v>
      </c>
      <c r="CD90" s="74">
        <v>1.8866978391479168E-2</v>
      </c>
      <c r="CE90" s="74">
        <v>1.1138846655392236E-2</v>
      </c>
      <c r="CF90" s="74">
        <v>2.6515397780330019E-2</v>
      </c>
      <c r="CG90" s="74">
        <v>1.1079919280171043E-2</v>
      </c>
      <c r="CH90" s="74">
        <v>2.7391731373696108E-2</v>
      </c>
      <c r="CI90" s="74">
        <v>1.0882681029455924E-2</v>
      </c>
      <c r="CJ90" s="74">
        <v>2.1928627107786102E-2</v>
      </c>
      <c r="CK90" s="74">
        <v>9.6823157528378601E-3</v>
      </c>
      <c r="CL90" s="74">
        <v>2.9114409884065842E-2</v>
      </c>
      <c r="CM90" s="74"/>
      <c r="CN90" s="74"/>
      <c r="CO90" s="74">
        <v>1.3423839294038033E-2</v>
      </c>
      <c r="CP90" s="74">
        <v>6.7468709538419866E-3</v>
      </c>
      <c r="CQ90" s="74">
        <v>1.7809595499961913E-2</v>
      </c>
      <c r="CR90" s="74">
        <v>4.0743739876192711E-3</v>
      </c>
      <c r="CS90" s="70">
        <v>0</v>
      </c>
      <c r="CT90" s="74">
        <v>4.0353948464256885E-3</v>
      </c>
      <c r="CU90" s="74">
        <v>2.1935009987960583E-2</v>
      </c>
      <c r="CV90" s="74">
        <v>1.0991389809676934E-2</v>
      </c>
      <c r="CW90" s="74">
        <v>5.7186108633055954E-2</v>
      </c>
      <c r="CX90" s="74">
        <v>1.4033613354975003E-2</v>
      </c>
      <c r="CY90" s="74">
        <v>3.502110968025865E-2</v>
      </c>
      <c r="CZ90" s="74">
        <v>1.2711869627526538E-2</v>
      </c>
      <c r="DA90" s="74">
        <v>7.6023240034633816E-2</v>
      </c>
      <c r="DB90" s="74">
        <v>1.0264855421589071E-2</v>
      </c>
      <c r="DC90" s="74">
        <v>5.4430779009986482E-2</v>
      </c>
      <c r="DD90" s="74">
        <v>4.8059137225850528E-3</v>
      </c>
      <c r="DE90" s="74">
        <v>1.6422693416514429E-2</v>
      </c>
      <c r="DF90" s="74">
        <v>2.8362588902524299E-3</v>
      </c>
      <c r="DG90" s="74">
        <v>6.2117422962001227E-3</v>
      </c>
      <c r="DH90" s="74">
        <v>1.2803752701511253E-3</v>
      </c>
      <c r="DI90" s="74">
        <v>6.8698574615383895E-2</v>
      </c>
      <c r="DJ90" s="74">
        <v>0.13659508220834291</v>
      </c>
      <c r="DK90" s="74">
        <v>0.21872846209954663</v>
      </c>
      <c r="DL90" s="74">
        <v>1.9883248374960425</v>
      </c>
      <c r="DM90" s="74">
        <v>3.1838864681562997</v>
      </c>
      <c r="DN90" s="74">
        <v>4.5199514124338558</v>
      </c>
      <c r="DO90" s="74">
        <v>2.8847655261871288</v>
      </c>
      <c r="DP90" s="74">
        <v>5.0548646028432191</v>
      </c>
      <c r="DQ90" s="74">
        <v>2.7204045009864924E-3</v>
      </c>
      <c r="DR90" s="74">
        <v>2.3594801980680491E-3</v>
      </c>
      <c r="DS90" s="74">
        <v>1.4030069665345326E-3</v>
      </c>
      <c r="DT90" s="74">
        <v>7.3367197494590194E-3</v>
      </c>
      <c r="DU90" s="74">
        <v>6.7425599160148824E-3</v>
      </c>
      <c r="DV90" s="74">
        <v>1.1460131216980043E-2</v>
      </c>
      <c r="DW90" s="74">
        <v>9.1020401140829328E-3</v>
      </c>
      <c r="DX90" s="74">
        <v>0.86732697185747121</v>
      </c>
      <c r="DY90" s="74">
        <v>4.8057921855293406</v>
      </c>
      <c r="DZ90" s="74">
        <v>0.91901560183105691</v>
      </c>
      <c r="EA90" s="74">
        <v>0.77148406753681575</v>
      </c>
      <c r="EB90" s="74">
        <v>3.9599140392896935E-2</v>
      </c>
      <c r="EC90" s="74">
        <v>2.0422650315372815E-2</v>
      </c>
      <c r="ED90" s="74">
        <v>0.10679580748995753</v>
      </c>
      <c r="EE90" s="74">
        <v>0.16681759819822725</v>
      </c>
      <c r="EF90" s="74">
        <v>0.81515694410219164</v>
      </c>
      <c r="EG90" s="74">
        <v>0.15151616061379028</v>
      </c>
      <c r="EH90" s="74">
        <v>0.39394201759585473</v>
      </c>
      <c r="EI90" s="74">
        <v>0.36060846226082083</v>
      </c>
      <c r="EJ90" s="74">
        <v>0.16060713025061774</v>
      </c>
      <c r="EK90" s="74">
        <v>1.8181939273654833E-2</v>
      </c>
      <c r="EL90" s="74">
        <v>1.90001265409693</v>
      </c>
      <c r="EM90" s="74">
        <v>0.53939753178509342</v>
      </c>
      <c r="EN90" s="74">
        <v>6.3636787457791916E-2</v>
      </c>
      <c r="EO90" s="74">
        <v>4.545484818413708E-2</v>
      </c>
      <c r="EP90" s="74">
        <v>1.5151616061379028E-2</v>
      </c>
      <c r="EQ90" s="74">
        <v>0.12424325170330802</v>
      </c>
      <c r="ER90" s="74">
        <v>1.5151616061379028E-2</v>
      </c>
      <c r="ES90" s="74">
        <v>6.060646424551612E-3</v>
      </c>
      <c r="ET90" s="74">
        <v>9.0909696368274163E-3</v>
      </c>
      <c r="EU90" s="74">
        <v>3.0303232122758057E-2</v>
      </c>
      <c r="EV90" s="74">
        <v>6.060646424551612E-3</v>
      </c>
      <c r="EW90" s="74">
        <v>3.030323212275806E-3</v>
      </c>
      <c r="EX90" s="74">
        <v>9.0909696368274163E-3</v>
      </c>
      <c r="EY90" s="74">
        <v>0.16363745346289352</v>
      </c>
      <c r="EZ90" s="74">
        <v>1.2195121951219512</v>
      </c>
      <c r="FA90" s="74">
        <v>0.7142857142857143</v>
      </c>
      <c r="FB90" s="74">
        <v>0.39999999999999997</v>
      </c>
      <c r="FC90" s="74">
        <v>5.9590952675656883</v>
      </c>
      <c r="FD90" s="74">
        <v>2.4840466236456583E-3</v>
      </c>
      <c r="FE90" s="74">
        <v>8.7780594297563724E-3</v>
      </c>
      <c r="FF90" s="70">
        <v>0</v>
      </c>
      <c r="FG90" s="74">
        <v>1.3849677274767366E-3</v>
      </c>
      <c r="FH90" s="74">
        <v>6.1951642143804712E-3</v>
      </c>
      <c r="FI90" s="74">
        <v>3.4847119053856806E-3</v>
      </c>
      <c r="FJ90" s="74">
        <v>9.7184803552603576E-4</v>
      </c>
      <c r="FK90" s="74">
        <v>4.1613190976250228E-3</v>
      </c>
      <c r="FL90" s="74">
        <v>2.7460117033795972E-2</v>
      </c>
      <c r="FM90" s="70" t="s">
        <v>402</v>
      </c>
      <c r="FN90" s="70" t="s">
        <v>402</v>
      </c>
      <c r="FO90" s="70" t="s">
        <v>403</v>
      </c>
      <c r="FP90" s="70" t="s">
        <v>427</v>
      </c>
      <c r="FQ90" s="70" t="s">
        <v>392</v>
      </c>
    </row>
    <row r="91" spans="1:173" s="81" customFormat="1" ht="12.75" customHeight="1" x14ac:dyDescent="0.25">
      <c r="A91" s="69" t="s">
        <v>261</v>
      </c>
      <c r="B91" s="70" t="s">
        <v>6</v>
      </c>
      <c r="C91" s="70" t="s">
        <v>85</v>
      </c>
      <c r="D91" s="70">
        <v>2008</v>
      </c>
      <c r="E91" s="71" t="s">
        <v>286</v>
      </c>
      <c r="F91" s="71"/>
      <c r="G91" s="71">
        <v>76.97</v>
      </c>
      <c r="H91" s="71">
        <v>150.29</v>
      </c>
      <c r="I91" s="72">
        <v>1</v>
      </c>
      <c r="J91" s="73">
        <v>43</v>
      </c>
      <c r="K91" s="73">
        <v>512.957993956</v>
      </c>
      <c r="L91" s="73">
        <v>834.121756</v>
      </c>
      <c r="M91" s="73">
        <v>902.11601900000005</v>
      </c>
      <c r="N91" s="71">
        <v>0.86999999999999988</v>
      </c>
      <c r="O91" s="71">
        <v>0.14299999999999999</v>
      </c>
      <c r="P91" s="71">
        <v>6.0839160839160833</v>
      </c>
      <c r="Q91" s="71">
        <v>32.941499999999998</v>
      </c>
      <c r="R91" s="71">
        <v>-23.8</v>
      </c>
      <c r="S91" s="71">
        <v>-515.45419323838007</v>
      </c>
      <c r="T91" s="71" t="s">
        <v>122</v>
      </c>
      <c r="U91" s="71">
        <v>197.5</v>
      </c>
      <c r="V91" s="71">
        <v>148.30000000000001</v>
      </c>
      <c r="W91" s="71">
        <v>962</v>
      </c>
      <c r="X91" s="71">
        <v>61</v>
      </c>
      <c r="Y91" s="71">
        <v>3</v>
      </c>
      <c r="Z91" s="71">
        <v>55</v>
      </c>
      <c r="AA91" s="71">
        <v>26.4</v>
      </c>
      <c r="AB91" s="71">
        <v>0.8</v>
      </c>
      <c r="AC91" s="71">
        <v>26.3</v>
      </c>
      <c r="AD91" s="71">
        <v>0.7</v>
      </c>
      <c r="AE91" s="71">
        <v>23.2</v>
      </c>
      <c r="AF91" s="71">
        <v>3.5</v>
      </c>
      <c r="AG91" s="71">
        <v>0.152897704236129</v>
      </c>
      <c r="AH91" s="71">
        <v>15.2897704236129</v>
      </c>
      <c r="AI91" s="71">
        <v>0.112599561350733</v>
      </c>
      <c r="AJ91" s="71">
        <v>0.48881475456437501</v>
      </c>
      <c r="AK91" s="71">
        <v>48.881475456437499</v>
      </c>
      <c r="AL91" s="71">
        <v>6.6062219384524098E-2</v>
      </c>
      <c r="AM91" s="71">
        <v>0.35828754119949602</v>
      </c>
      <c r="AN91" s="71">
        <v>35.8287541199496</v>
      </c>
      <c r="AO91" s="71">
        <v>7.9518478767293996E-2</v>
      </c>
      <c r="AP91" s="71">
        <v>0.76173486716787908</v>
      </c>
      <c r="AQ91" s="71">
        <v>0.23826513283212092</v>
      </c>
      <c r="AR91" s="71">
        <v>0.35131451918196205</v>
      </c>
      <c r="AS91" s="71">
        <v>1.1231543424852402</v>
      </c>
      <c r="AT91" s="71">
        <v>1.4744688616672021</v>
      </c>
      <c r="AU91" s="71">
        <v>64.171245880050407</v>
      </c>
      <c r="AV91" s="70"/>
      <c r="AW91" s="70"/>
      <c r="AX91" s="74">
        <v>6.676254424877664E-4</v>
      </c>
      <c r="AY91" s="74">
        <v>1.1913325897997215E-3</v>
      </c>
      <c r="AZ91" s="74">
        <v>1.8151420853737131E-3</v>
      </c>
      <c r="BA91" s="74">
        <v>2.2052509322307897E-3</v>
      </c>
      <c r="BB91" s="74">
        <v>3.1510011765350523E-3</v>
      </c>
      <c r="BC91" s="74">
        <v>2.4105448210448585E-3</v>
      </c>
      <c r="BD91" s="74">
        <v>4.4660251166935266E-3</v>
      </c>
      <c r="BE91" s="74">
        <v>3.2288293008322635E-3</v>
      </c>
      <c r="BF91" s="74">
        <v>7.1095394721519857E-3</v>
      </c>
      <c r="BG91" s="74">
        <v>4.2185917783456308E-3</v>
      </c>
      <c r="BH91" s="74">
        <v>9.3022158796163563E-3</v>
      </c>
      <c r="BI91" s="74">
        <v>3.5770119427825093E-3</v>
      </c>
      <c r="BJ91" s="74">
        <v>1.3427129890735218E-2</v>
      </c>
      <c r="BK91" s="74">
        <v>3.899961350374462E-3</v>
      </c>
      <c r="BL91" s="74">
        <v>1.5106897409747723E-2</v>
      </c>
      <c r="BM91" s="74">
        <v>1.7144397267296781E-3</v>
      </c>
      <c r="BN91" s="74">
        <v>1.5923573351484994E-2</v>
      </c>
      <c r="BO91" s="74">
        <v>2.1314723712684705E-3</v>
      </c>
      <c r="BP91" s="74">
        <v>5.8739728754373449E-3</v>
      </c>
      <c r="BQ91" s="74">
        <v>2.0381400671744898E-3</v>
      </c>
      <c r="BR91" s="74">
        <v>2.9442646045356722E-3</v>
      </c>
      <c r="BS91" s="74">
        <v>1.5723424042713336E-2</v>
      </c>
      <c r="BT91" s="74">
        <v>5.4841709422967901E-3</v>
      </c>
      <c r="BU91" s="74">
        <v>5.064030026093657E-2</v>
      </c>
      <c r="BV91" s="74">
        <v>1.7444022933173969E-2</v>
      </c>
      <c r="BW91" s="74">
        <v>3.5453341335914691E-2</v>
      </c>
      <c r="BX91" s="74">
        <v>5.6984048967287593E-2</v>
      </c>
      <c r="BY91" s="74">
        <v>6.9789018148681383E-3</v>
      </c>
      <c r="BZ91" s="74">
        <v>2.0268700691598713E-2</v>
      </c>
      <c r="CA91" s="74">
        <v>4.8249886579749155E-3</v>
      </c>
      <c r="CB91" s="74">
        <v>7.5723503910396393E-3</v>
      </c>
      <c r="CC91" s="74">
        <v>4.3178533213863298E-3</v>
      </c>
      <c r="CD91" s="74">
        <v>1.2542098076041716E-2</v>
      </c>
      <c r="CE91" s="74">
        <v>7.240817960170556E-3</v>
      </c>
      <c r="CF91" s="74">
        <v>1.9160105098455261E-2</v>
      </c>
      <c r="CG91" s="74">
        <v>7.7079699802181934E-3</v>
      </c>
      <c r="CH91" s="74">
        <v>2.1738166081993457E-2</v>
      </c>
      <c r="CI91" s="74">
        <v>8.265772125941092E-3</v>
      </c>
      <c r="CJ91" s="74">
        <v>1.9573357235693787E-2</v>
      </c>
      <c r="CK91" s="74">
        <v>1.0193161525520654E-2</v>
      </c>
      <c r="CL91" s="74">
        <v>2.5497913089266931E-2</v>
      </c>
      <c r="CM91" s="74">
        <v>8.6462698300447845E-3</v>
      </c>
      <c r="CN91" s="74">
        <v>6.6061163793735478E-3</v>
      </c>
      <c r="CO91" s="74">
        <v>2.9188044220754962E-3</v>
      </c>
      <c r="CP91" s="74">
        <v>2.5392445445274331E-3</v>
      </c>
      <c r="CQ91" s="74">
        <v>5.4156438959796294E-3</v>
      </c>
      <c r="CR91" s="21" t="s">
        <v>432</v>
      </c>
      <c r="CS91" s="74">
        <v>2.4134483499792508E-3</v>
      </c>
      <c r="CT91" s="74">
        <v>2.0850241762952141E-3</v>
      </c>
      <c r="CU91" s="74">
        <v>7.7461808341297567E-3</v>
      </c>
      <c r="CV91" s="74">
        <v>4.8225378482080533E-3</v>
      </c>
      <c r="CW91" s="74">
        <v>1.642021870553095E-2</v>
      </c>
      <c r="CX91" s="74">
        <v>5.5122821991006581E-3</v>
      </c>
      <c r="CY91" s="74">
        <v>1.2794337877522906E-2</v>
      </c>
      <c r="CZ91" s="74">
        <v>4.9668053437724726E-3</v>
      </c>
      <c r="DA91" s="74">
        <v>1.7700710485382843E-2</v>
      </c>
      <c r="DB91" s="74">
        <v>3.8919630784991122E-3</v>
      </c>
      <c r="DC91" s="74">
        <v>1.4019043987783853E-2</v>
      </c>
      <c r="DD91" s="74">
        <v>2.6073999570289169E-3</v>
      </c>
      <c r="DE91" s="74">
        <v>7.4307375617674899E-3</v>
      </c>
      <c r="DF91" s="74">
        <v>3.345423440852739E-3</v>
      </c>
      <c r="DG91" s="74">
        <v>4.0948535833047681E-3</v>
      </c>
      <c r="DH91" s="74">
        <v>9.4406722411628265E-4</v>
      </c>
      <c r="DI91" s="74">
        <v>7.0956674798176744E-2</v>
      </c>
      <c r="DJ91" s="74">
        <v>0.11213644513708937</v>
      </c>
      <c r="DK91" s="74">
        <v>7.0851275315915077E-2</v>
      </c>
      <c r="DL91" s="74">
        <v>1.5803509036470624</v>
      </c>
      <c r="DM91" s="74">
        <v>0.99851459383403385</v>
      </c>
      <c r="DN91" s="74">
        <v>4.1501689294703832</v>
      </c>
      <c r="DO91" s="74">
        <v>2.5213988831857188</v>
      </c>
      <c r="DP91" s="74">
        <v>3.1570649612287975</v>
      </c>
      <c r="DQ91" s="74">
        <v>1.11741524072581E-2</v>
      </c>
      <c r="DR91" s="74">
        <v>3.851616853612135E-3</v>
      </c>
      <c r="DS91" s="74">
        <v>1.416237502284437E-3</v>
      </c>
      <c r="DT91" s="74">
        <v>7.4264589583412557E-3</v>
      </c>
      <c r="DU91" s="74">
        <v>6.0447224181305942E-3</v>
      </c>
      <c r="DV91" s="74">
        <v>2.0016848867883793E-2</v>
      </c>
      <c r="DW91" s="74">
        <v>9.8963392717427278E-3</v>
      </c>
      <c r="DX91" s="74">
        <v>0.34468984431520205</v>
      </c>
      <c r="DY91" s="74">
        <v>4.2681558766663512</v>
      </c>
      <c r="DZ91" s="74">
        <v>0.81394409530012668</v>
      </c>
      <c r="EA91" s="74">
        <v>0.68358361559126513</v>
      </c>
      <c r="EB91" s="74">
        <v>0.15747852388856901</v>
      </c>
      <c r="EC91" s="74">
        <v>1.9959186451629318E-2</v>
      </c>
      <c r="ED91" s="74">
        <v>0.1046618796535274</v>
      </c>
      <c r="EE91" s="74">
        <v>0.2820995899937257</v>
      </c>
      <c r="EF91" s="74">
        <v>7.1308228222758521E-2</v>
      </c>
      <c r="EG91" s="74">
        <v>4.4897773325440551E-2</v>
      </c>
      <c r="EH91" s="74">
        <v>5.8103000774099543E-2</v>
      </c>
      <c r="EI91" s="74">
        <v>6.0744046263831335E-2</v>
      </c>
      <c r="EJ91" s="74">
        <v>7.1308228222758521E-2</v>
      </c>
      <c r="EK91" s="74">
        <v>7.9231364691953916E-3</v>
      </c>
      <c r="EL91" s="74">
        <v>0.31428441327808387</v>
      </c>
      <c r="EM91" s="74">
        <v>0.13997541095578525</v>
      </c>
      <c r="EN91" s="74">
        <v>2.1128363917854377E-2</v>
      </c>
      <c r="EO91" s="74">
        <v>2.1128363917854377E-2</v>
      </c>
      <c r="EP91" s="74">
        <v>7.9231364691953916E-3</v>
      </c>
      <c r="EQ91" s="74">
        <v>5.0179864304904148E-2</v>
      </c>
      <c r="ER91" s="74">
        <v>1.0564181958927188E-2</v>
      </c>
      <c r="ES91" s="74">
        <v>5.2820909794635941E-3</v>
      </c>
      <c r="ET91" s="74">
        <v>2.6410454897317971E-3</v>
      </c>
      <c r="EU91" s="74">
        <v>1.8487318428122578E-2</v>
      </c>
      <c r="EV91" s="74">
        <v>5.2820909794635941E-3</v>
      </c>
      <c r="EW91" s="74">
        <v>5.2820909794635941E-3</v>
      </c>
      <c r="EX91" s="74">
        <v>1.0564181958927188E-2</v>
      </c>
      <c r="EY91" s="74">
        <v>7.9231364691953909E-2</v>
      </c>
      <c r="EZ91" s="74">
        <v>0.89473684210526316</v>
      </c>
      <c r="FA91" s="74">
        <v>1</v>
      </c>
      <c r="FB91" s="74">
        <v>0.5</v>
      </c>
      <c r="FC91" s="74">
        <v>2.1139442345339816</v>
      </c>
      <c r="FD91" s="74">
        <v>1.9563174287308481E-3</v>
      </c>
      <c r="FE91" s="70">
        <v>0</v>
      </c>
      <c r="FF91" s="70">
        <v>0</v>
      </c>
      <c r="FG91" s="74">
        <v>3.5220721401724889E-3</v>
      </c>
      <c r="FH91" s="74">
        <v>1.0062523803334444E-2</v>
      </c>
      <c r="FI91" s="74">
        <v>9.5567457669014436E-3</v>
      </c>
      <c r="FJ91" s="74">
        <v>2.4784346064561096E-3</v>
      </c>
      <c r="FK91" s="74">
        <v>9.9042538423912731E-3</v>
      </c>
      <c r="FL91" s="74">
        <v>3.7480347587986601E-2</v>
      </c>
      <c r="FM91" s="70" t="s">
        <v>402</v>
      </c>
      <c r="FN91" s="70" t="s">
        <v>402</v>
      </c>
      <c r="FO91" s="70" t="s">
        <v>403</v>
      </c>
      <c r="FP91" s="70" t="s">
        <v>392</v>
      </c>
      <c r="FQ91" s="70" t="s">
        <v>392</v>
      </c>
    </row>
    <row r="92" spans="1:173" s="81" customFormat="1" ht="12.75" customHeight="1" x14ac:dyDescent="0.25">
      <c r="A92" s="69" t="s">
        <v>262</v>
      </c>
      <c r="B92" s="70" t="s">
        <v>6</v>
      </c>
      <c r="C92" s="70" t="s">
        <v>85</v>
      </c>
      <c r="D92" s="70">
        <v>2008</v>
      </c>
      <c r="E92" s="71" t="s">
        <v>286</v>
      </c>
      <c r="F92" s="71"/>
      <c r="G92" s="71">
        <v>74.83</v>
      </c>
      <c r="H92" s="71">
        <v>159.33000000000001</v>
      </c>
      <c r="I92" s="72">
        <v>1</v>
      </c>
      <c r="J92" s="73">
        <v>42</v>
      </c>
      <c r="K92" s="73">
        <v>425.05825536100002</v>
      </c>
      <c r="L92" s="73">
        <v>1003.764256</v>
      </c>
      <c r="M92" s="73">
        <v>599.61971900000003</v>
      </c>
      <c r="N92" s="71">
        <v>0.88000000000000012</v>
      </c>
      <c r="O92" s="71">
        <v>0.14299999999999999</v>
      </c>
      <c r="P92" s="71">
        <v>6.1538461538461551</v>
      </c>
      <c r="Q92" s="71">
        <v>31.825299999999999</v>
      </c>
      <c r="R92" s="71">
        <v>-24.6</v>
      </c>
      <c r="S92" s="71">
        <v>-606.58576518537188</v>
      </c>
      <c r="T92" s="71" t="s">
        <v>130</v>
      </c>
      <c r="U92" s="71">
        <v>197.5</v>
      </c>
      <c r="V92" s="71">
        <v>148.30000000000001</v>
      </c>
      <c r="W92" s="71">
        <v>962</v>
      </c>
      <c r="X92" s="71">
        <v>61</v>
      </c>
      <c r="Y92" s="71">
        <v>3</v>
      </c>
      <c r="Z92" s="71">
        <v>55</v>
      </c>
      <c r="AA92" s="71">
        <v>26.4</v>
      </c>
      <c r="AB92" s="71">
        <v>0.8</v>
      </c>
      <c r="AC92" s="71">
        <v>26.3</v>
      </c>
      <c r="AD92" s="71">
        <v>0.7</v>
      </c>
      <c r="AE92" s="71">
        <v>23.2</v>
      </c>
      <c r="AF92" s="71">
        <v>3.5</v>
      </c>
      <c r="AG92" s="71">
        <v>0.156886173787882</v>
      </c>
      <c r="AH92" s="71">
        <v>15.6886173787882</v>
      </c>
      <c r="AI92" s="71">
        <v>0.11477194047096401</v>
      </c>
      <c r="AJ92" s="71">
        <v>0.58322355391466796</v>
      </c>
      <c r="AK92" s="71">
        <v>58.322355391466793</v>
      </c>
      <c r="AL92" s="71">
        <v>6.9884673136105399E-2</v>
      </c>
      <c r="AM92" s="71">
        <v>0.25989027229744699</v>
      </c>
      <c r="AN92" s="71">
        <v>25.9890272297447</v>
      </c>
      <c r="AO92" s="71">
        <v>7.9429873113077906E-2</v>
      </c>
      <c r="AP92" s="71">
        <v>0.78802308912370556</v>
      </c>
      <c r="AQ92" s="71">
        <v>0.21197691087629444</v>
      </c>
      <c r="AR92" s="71">
        <v>0.38174864960058769</v>
      </c>
      <c r="AS92" s="71">
        <v>1.4191486652176695</v>
      </c>
      <c r="AT92" s="71">
        <v>1.800897314818257</v>
      </c>
      <c r="AU92" s="71">
        <v>74.010972770254995</v>
      </c>
      <c r="AV92" s="70"/>
      <c r="AW92" s="70"/>
      <c r="AX92" s="74">
        <v>7.5347108340657486E-4</v>
      </c>
      <c r="AY92" s="74">
        <v>1.5507278276428841E-3</v>
      </c>
      <c r="AZ92" s="74">
        <v>2.4862871214762668E-3</v>
      </c>
      <c r="BA92" s="74">
        <v>3.0811306889916693E-3</v>
      </c>
      <c r="BB92" s="74">
        <v>3.6702936575376851E-3</v>
      </c>
      <c r="BC92" s="74">
        <v>3.4969170124828364E-3</v>
      </c>
      <c r="BD92" s="74">
        <v>7.3453489109519005E-3</v>
      </c>
      <c r="BE92" s="74">
        <v>5.6907340355521509E-3</v>
      </c>
      <c r="BF92" s="74">
        <v>1.2983939883605428E-2</v>
      </c>
      <c r="BG92" s="74">
        <v>6.2875192129934841E-3</v>
      </c>
      <c r="BH92" s="74">
        <v>1.6047940186853866E-2</v>
      </c>
      <c r="BI92" s="74">
        <v>6.9551065406177354E-3</v>
      </c>
      <c r="BJ92" s="74">
        <v>2.1299342816375876E-2</v>
      </c>
      <c r="BK92" s="74">
        <v>5.7620003526984388E-3</v>
      </c>
      <c r="BL92" s="74">
        <v>2.2173472925912135E-2</v>
      </c>
      <c r="BM92" s="74">
        <v>2.8190004479575611E-3</v>
      </c>
      <c r="BN92" s="74">
        <v>2.2704292571119503E-2</v>
      </c>
      <c r="BO92" s="74">
        <v>2.6887413183236861E-3</v>
      </c>
      <c r="BP92" s="74">
        <v>8.9550011352989168E-3</v>
      </c>
      <c r="BQ92" s="74">
        <v>2.3317876580315582E-3</v>
      </c>
      <c r="BR92" s="74">
        <v>3.7266270961895335E-3</v>
      </c>
      <c r="BS92" s="74">
        <v>1.4012649344131888E-2</v>
      </c>
      <c r="BT92" s="74">
        <v>8.606471190043239E-3</v>
      </c>
      <c r="BU92" s="74">
        <v>7.0165885615001256E-2</v>
      </c>
      <c r="BV92" s="74">
        <v>2.8343216248998816E-2</v>
      </c>
      <c r="BW92" s="74">
        <v>4.3855006563334485E-2</v>
      </c>
      <c r="BX92" s="74">
        <v>0.1018467603988044</v>
      </c>
      <c r="BY92" s="74">
        <v>1.2179754856382598E-2</v>
      </c>
      <c r="BZ92" s="74">
        <v>5.2628515897252877E-2</v>
      </c>
      <c r="CA92" s="74">
        <v>6.9669424550021317E-3</v>
      </c>
      <c r="CB92" s="74">
        <v>1.1067050666695936E-2</v>
      </c>
      <c r="CC92" s="74">
        <v>6.2839099223454074E-3</v>
      </c>
      <c r="CD92" s="74">
        <v>1.7723116360459607E-2</v>
      </c>
      <c r="CE92" s="74">
        <v>1.146965400293435E-2</v>
      </c>
      <c r="CF92" s="74">
        <v>2.9118778130683334E-2</v>
      </c>
      <c r="CG92" s="74">
        <v>1.3233385132350312E-2</v>
      </c>
      <c r="CH92" s="74">
        <v>3.2175773049906528E-2</v>
      </c>
      <c r="CI92" s="74">
        <v>1.3068000819587644E-2</v>
      </c>
      <c r="CJ92" s="74">
        <v>2.7141152392129005E-2</v>
      </c>
      <c r="CK92" s="74">
        <v>1.3599343853976955E-2</v>
      </c>
      <c r="CL92" s="74">
        <v>3.5316665364251314E-2</v>
      </c>
      <c r="CM92" s="74">
        <v>1.2587879459310725E-2</v>
      </c>
      <c r="CN92" s="74">
        <v>1.3266802860392394E-2</v>
      </c>
      <c r="CO92" s="74">
        <v>6.2066123196119604E-3</v>
      </c>
      <c r="CP92" s="74">
        <v>3.7921043881878353E-3</v>
      </c>
      <c r="CQ92" s="74">
        <v>9.152612323420399E-3</v>
      </c>
      <c r="CR92" s="21" t="s">
        <v>431</v>
      </c>
      <c r="CS92" s="74">
        <v>4.7085138301272743E-3</v>
      </c>
      <c r="CT92" s="74">
        <v>3.1929615675853058E-3</v>
      </c>
      <c r="CU92" s="74">
        <v>1.1777139996525014E-2</v>
      </c>
      <c r="CV92" s="74">
        <v>8.9831472915817296E-3</v>
      </c>
      <c r="CW92" s="74">
        <v>2.6898553049942226E-2</v>
      </c>
      <c r="CX92" s="74">
        <v>1.1968018026446189E-2</v>
      </c>
      <c r="CY92" s="74">
        <v>2.4928375885396366E-2</v>
      </c>
      <c r="CZ92" s="74">
        <v>1.1570609599521914E-2</v>
      </c>
      <c r="DA92" s="74">
        <v>3.195174677097911E-2</v>
      </c>
      <c r="DB92" s="74">
        <v>8.2181885399437715E-3</v>
      </c>
      <c r="DC92" s="74">
        <v>2.6502469436638063E-2</v>
      </c>
      <c r="DD92" s="74">
        <v>5.9170061663716212E-3</v>
      </c>
      <c r="DE92" s="74">
        <v>1.4307242401504392E-2</v>
      </c>
      <c r="DF92" s="74">
        <v>6.2570109402625357E-3</v>
      </c>
      <c r="DG92" s="74">
        <v>8.3381945278233633E-3</v>
      </c>
      <c r="DH92" s="74">
        <v>3.1030038101981425E-3</v>
      </c>
      <c r="DI92" s="74">
        <v>0.10940489829515769</v>
      </c>
      <c r="DJ92" s="74">
        <v>0.16365309874288511</v>
      </c>
      <c r="DK92" s="74">
        <v>0.13799084426844116</v>
      </c>
      <c r="DL92" s="74">
        <v>1.4958480040022892</v>
      </c>
      <c r="DM92" s="74">
        <v>1.2612857963284509</v>
      </c>
      <c r="DN92" s="74">
        <v>4.0776549460113509</v>
      </c>
      <c r="DO92" s="74">
        <v>2.3833606067839344</v>
      </c>
      <c r="DP92" s="74">
        <v>2.7186040003171703</v>
      </c>
      <c r="DQ92" s="74">
        <v>1.1326607335079047E-2</v>
      </c>
      <c r="DR92" s="74">
        <v>6.3708771139482047E-3</v>
      </c>
      <c r="DS92" s="74">
        <v>4.7048611282971995E-3</v>
      </c>
      <c r="DT92" s="74">
        <v>1.2729282570890838E-2</v>
      </c>
      <c r="DU92" s="74">
        <v>9.8607239840499961E-3</v>
      </c>
      <c r="DV92" s="74">
        <v>2.876075103426708E-2</v>
      </c>
      <c r="DW92" s="74">
        <v>1.6231601097998202E-2</v>
      </c>
      <c r="DX92" s="74">
        <v>0.56247002526672696</v>
      </c>
      <c r="DY92" s="74">
        <v>2.0958586693968635</v>
      </c>
      <c r="DZ92" s="74">
        <v>0.77464884050884175</v>
      </c>
      <c r="EA92" s="74">
        <v>0.56559841161050206</v>
      </c>
      <c r="EB92" s="74">
        <v>0.10352925245194772</v>
      </c>
      <c r="EC92" s="74">
        <v>4.3004117746210997E-2</v>
      </c>
      <c r="ED92" s="74">
        <v>0.11635020706796126</v>
      </c>
      <c r="EE92" s="74">
        <v>0.26288357726611999</v>
      </c>
      <c r="EF92" s="74">
        <v>0.11060382777224412</v>
      </c>
      <c r="EG92" s="74">
        <v>6.912739235765257E-2</v>
      </c>
      <c r="EH92" s="74">
        <v>7.1892488051958678E-2</v>
      </c>
      <c r="EI92" s="74">
        <v>9.1248157912101405E-2</v>
      </c>
      <c r="EJ92" s="74">
        <v>9.95434449950197E-2</v>
      </c>
      <c r="EK92" s="74">
        <v>1.1060382777224412E-2</v>
      </c>
      <c r="EL92" s="74">
        <v>0.45347569386620096</v>
      </c>
      <c r="EM92" s="74">
        <v>0.20185198568434548</v>
      </c>
      <c r="EN92" s="74">
        <v>4.977172249750985E-2</v>
      </c>
      <c r="EO92" s="74">
        <v>4.1476435414591548E-2</v>
      </c>
      <c r="EP92" s="74">
        <v>1.6590574165836616E-2</v>
      </c>
      <c r="EQ92" s="74">
        <v>0.107838732077938</v>
      </c>
      <c r="ER92" s="74">
        <v>3.3181148331673231E-2</v>
      </c>
      <c r="ES92" s="74">
        <v>1.6590574165836616E-2</v>
      </c>
      <c r="ET92" s="74">
        <v>1.1060382777224412E-2</v>
      </c>
      <c r="EU92" s="74">
        <v>6.0832105274734267E-2</v>
      </c>
      <c r="EV92" s="74">
        <v>1.1060382777224412E-2</v>
      </c>
      <c r="EW92" s="74">
        <v>1.6590574165836616E-2</v>
      </c>
      <c r="EX92" s="74">
        <v>2.7650956943061029E-2</v>
      </c>
      <c r="EY92" s="74">
        <v>0.19632179429573329</v>
      </c>
      <c r="EZ92" s="74">
        <v>0.64102564102564108</v>
      </c>
      <c r="FA92" s="74">
        <v>0.83333333333333337</v>
      </c>
      <c r="FB92" s="74">
        <v>0.5</v>
      </c>
      <c r="FC92" s="74">
        <v>1.4289025808914744</v>
      </c>
      <c r="FD92" s="74">
        <v>6.8609168340034617E-3</v>
      </c>
      <c r="FE92" s="70">
        <v>0</v>
      </c>
      <c r="FF92" s="70">
        <v>0</v>
      </c>
      <c r="FG92" s="74">
        <v>1.4486347154709147E-2</v>
      </c>
      <c r="FH92" s="74">
        <v>3.2718676895484015E-2</v>
      </c>
      <c r="FI92" s="74">
        <v>3.693330164323446E-2</v>
      </c>
      <c r="FJ92" s="74">
        <v>8.8503818586606088E-3</v>
      </c>
      <c r="FK92" s="74">
        <v>3.7543782919009949E-2</v>
      </c>
      <c r="FL92" s="74">
        <v>0.13739340730510163</v>
      </c>
      <c r="FM92" s="70" t="s">
        <v>402</v>
      </c>
      <c r="FN92" s="70" t="s">
        <v>402</v>
      </c>
      <c r="FO92" s="70" t="s">
        <v>403</v>
      </c>
      <c r="FP92" s="70" t="s">
        <v>392</v>
      </c>
      <c r="FQ92" s="70" t="s">
        <v>392</v>
      </c>
    </row>
    <row r="93" spans="1:173" s="81" customFormat="1" ht="12.75" customHeight="1" x14ac:dyDescent="0.25">
      <c r="A93" s="69" t="s">
        <v>263</v>
      </c>
      <c r="B93" s="70" t="s">
        <v>6</v>
      </c>
      <c r="C93" s="70" t="s">
        <v>85</v>
      </c>
      <c r="D93" s="70">
        <v>2008</v>
      </c>
      <c r="E93" s="71" t="s">
        <v>286</v>
      </c>
      <c r="F93" s="71"/>
      <c r="G93" s="71">
        <v>74.582800000000006</v>
      </c>
      <c r="H93" s="71">
        <v>157.00299999999999</v>
      </c>
      <c r="I93" s="72">
        <v>1</v>
      </c>
      <c r="J93" s="73">
        <v>36</v>
      </c>
      <c r="K93" s="73">
        <v>360.971763006</v>
      </c>
      <c r="L93" s="73">
        <v>933.76004799999998</v>
      </c>
      <c r="M93" s="73">
        <v>586.33515599999998</v>
      </c>
      <c r="N93" s="71">
        <v>0.6</v>
      </c>
      <c r="O93" s="71">
        <v>9.0999999999999998E-2</v>
      </c>
      <c r="P93" s="71">
        <v>6.5934065934065931</v>
      </c>
      <c r="Q93" s="71">
        <v>21.313300000000002</v>
      </c>
      <c r="R93" s="71">
        <v>-25.5</v>
      </c>
      <c r="S93" s="71">
        <v>-681.840010130363</v>
      </c>
      <c r="T93" s="71" t="s">
        <v>125</v>
      </c>
      <c r="U93" s="71">
        <v>197.5</v>
      </c>
      <c r="V93" s="71">
        <v>148.30000000000001</v>
      </c>
      <c r="W93" s="71">
        <v>962</v>
      </c>
      <c r="X93" s="71">
        <v>61</v>
      </c>
      <c r="Y93" s="71">
        <v>3</v>
      </c>
      <c r="Z93" s="71">
        <v>55</v>
      </c>
      <c r="AA93" s="71">
        <v>26.4</v>
      </c>
      <c r="AB93" s="71">
        <v>0.8</v>
      </c>
      <c r="AC93" s="71">
        <v>26.3</v>
      </c>
      <c r="AD93" s="71">
        <v>0.7</v>
      </c>
      <c r="AE93" s="71">
        <v>23.2</v>
      </c>
      <c r="AF93" s="71">
        <v>3.5</v>
      </c>
      <c r="AG93" s="71">
        <v>0.19117098966985799</v>
      </c>
      <c r="AH93" s="71">
        <v>19.1170989669858</v>
      </c>
      <c r="AI93" s="71">
        <v>0.12258668570997</v>
      </c>
      <c r="AJ93" s="71">
        <v>0.65572153462443195</v>
      </c>
      <c r="AK93" s="71">
        <v>65.572153462443197</v>
      </c>
      <c r="AL93" s="71">
        <v>7.7134526893516603E-2</v>
      </c>
      <c r="AM93" s="71">
        <v>0.15310747570571101</v>
      </c>
      <c r="AN93" s="71">
        <v>15.310747570571101</v>
      </c>
      <c r="AO93" s="71">
        <v>8.2029579521486706E-2</v>
      </c>
      <c r="AP93" s="71">
        <v>0.77426770908249598</v>
      </c>
      <c r="AQ93" s="71">
        <v>0.22573229091750402</v>
      </c>
      <c r="AR93" s="71">
        <v>0.32290427236114944</v>
      </c>
      <c r="AS93" s="71">
        <v>1.1075701672889486</v>
      </c>
      <c r="AT93" s="71">
        <v>1.4304744396500979</v>
      </c>
      <c r="AU93" s="71">
        <v>84.68925242942899</v>
      </c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4"/>
      <c r="DM93" s="74"/>
      <c r="DN93" s="74"/>
      <c r="DO93" s="74"/>
      <c r="DP93" s="74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4">
        <v>0.59118015511441202</v>
      </c>
      <c r="EG93" s="74">
        <v>0.38567467262225935</v>
      </c>
      <c r="EH93" s="74">
        <v>0.39412010340960807</v>
      </c>
      <c r="EI93" s="74">
        <v>0.630592165455373</v>
      </c>
      <c r="EJ93" s="74">
        <v>0.26462349800359392</v>
      </c>
      <c r="EK93" s="74">
        <v>4.7857441128309551E-2</v>
      </c>
      <c r="EL93" s="74">
        <v>2.3140480357335558</v>
      </c>
      <c r="EM93" s="74">
        <v>0.94307310458727633</v>
      </c>
      <c r="EN93" s="74">
        <v>0.4110109649843055</v>
      </c>
      <c r="EO93" s="74">
        <v>0.18579947732167237</v>
      </c>
      <c r="EP93" s="74">
        <v>9.8530025852402017E-2</v>
      </c>
      <c r="EQ93" s="74">
        <v>0.69534046815837991</v>
      </c>
      <c r="ER93" s="74">
        <v>0.17735404653432363</v>
      </c>
      <c r="ES93" s="74">
        <v>4.7857441128309551E-2</v>
      </c>
      <c r="ET93" s="74">
        <v>5.9118015511441212E-2</v>
      </c>
      <c r="EU93" s="74">
        <v>0.28432950317407435</v>
      </c>
      <c r="EV93" s="74">
        <v>1.1260574383131659E-2</v>
      </c>
      <c r="EW93" s="74">
        <v>3.0966579553612063E-2</v>
      </c>
      <c r="EX93" s="74">
        <v>4.2227153936743714E-2</v>
      </c>
      <c r="EY93" s="74">
        <v>1.0218971252691982</v>
      </c>
      <c r="EZ93" s="74">
        <v>0.55465587044534415</v>
      </c>
      <c r="FA93" s="74">
        <v>0.45205479452054798</v>
      </c>
      <c r="FB93" s="74">
        <v>0.26984126984126988</v>
      </c>
      <c r="FC93" s="74">
        <v>7.3662124633722446</v>
      </c>
      <c r="FD93" s="74">
        <v>1.8934709791240952E-2</v>
      </c>
      <c r="FE93" s="74">
        <v>9.7272508853830479E-3</v>
      </c>
      <c r="FF93" s="74">
        <v>1.965834984841671E-3</v>
      </c>
      <c r="FG93" s="74">
        <v>1.1151025928070178E-2</v>
      </c>
      <c r="FH93" s="74">
        <v>2.4890083957290522E-2</v>
      </c>
      <c r="FI93" s="74">
        <v>3.2892186293412611E-2</v>
      </c>
      <c r="FJ93" s="74">
        <v>7.3394929913380407E-3</v>
      </c>
      <c r="FK93" s="74">
        <v>3.1827035414306371E-2</v>
      </c>
      <c r="FL93" s="74">
        <v>0.13872762024588339</v>
      </c>
      <c r="FM93" s="70" t="s">
        <v>402</v>
      </c>
      <c r="FN93" s="70" t="s">
        <v>402</v>
      </c>
      <c r="FO93" s="70" t="s">
        <v>402</v>
      </c>
      <c r="FP93" s="70" t="s">
        <v>427</v>
      </c>
      <c r="FQ93" s="70"/>
    </row>
    <row r="94" spans="1:173" ht="12.75" customHeight="1" x14ac:dyDescent="0.25">
      <c r="A94" s="69" t="s">
        <v>264</v>
      </c>
      <c r="B94" s="70" t="s">
        <v>6</v>
      </c>
      <c r="C94" s="70" t="s">
        <v>85</v>
      </c>
      <c r="D94" s="70">
        <v>2008</v>
      </c>
      <c r="E94" s="71" t="s">
        <v>286</v>
      </c>
      <c r="F94" s="71"/>
      <c r="G94" s="71">
        <v>73.291799999999995</v>
      </c>
      <c r="H94" s="71">
        <v>155.16749999999999</v>
      </c>
      <c r="I94" s="72">
        <v>1</v>
      </c>
      <c r="J94" s="73">
        <v>33</v>
      </c>
      <c r="K94" s="73">
        <v>224.100942183</v>
      </c>
      <c r="L94" s="73">
        <v>876.82383200000004</v>
      </c>
      <c r="M94" s="73">
        <v>475.16240399999998</v>
      </c>
      <c r="N94" s="71">
        <v>0.99</v>
      </c>
      <c r="O94" s="71">
        <v>0.14799999999999999</v>
      </c>
      <c r="P94" s="71">
        <v>6.6891891891891895</v>
      </c>
      <c r="Q94" s="71">
        <v>35.381399999999999</v>
      </c>
      <c r="R94" s="71">
        <v>-25</v>
      </c>
      <c r="S94" s="71">
        <v>-600.31399524803714</v>
      </c>
      <c r="T94" s="71" t="s">
        <v>119</v>
      </c>
      <c r="U94" s="71">
        <v>197.5</v>
      </c>
      <c r="V94" s="71">
        <v>148.30000000000001</v>
      </c>
      <c r="W94" s="71">
        <v>962</v>
      </c>
      <c r="X94" s="71">
        <v>61</v>
      </c>
      <c r="Y94" s="71">
        <v>3</v>
      </c>
      <c r="Z94" s="71">
        <v>55</v>
      </c>
      <c r="AA94" s="71">
        <v>26.4</v>
      </c>
      <c r="AB94" s="71">
        <v>0.8</v>
      </c>
      <c r="AC94" s="71">
        <v>26.3</v>
      </c>
      <c r="AD94" s="71">
        <v>0.7</v>
      </c>
      <c r="AE94" s="71">
        <v>23.2</v>
      </c>
      <c r="AF94" s="71">
        <v>3.5</v>
      </c>
      <c r="AG94" s="71">
        <v>0.20217686029013501</v>
      </c>
      <c r="AH94" s="71">
        <v>20.2176860290135</v>
      </c>
      <c r="AI94" s="71">
        <v>0.136452647458712</v>
      </c>
      <c r="AJ94" s="71">
        <v>0.56731339651823598</v>
      </c>
      <c r="AK94" s="71">
        <v>56.731339651823596</v>
      </c>
      <c r="AL94" s="71">
        <v>7.9104179731167804E-2</v>
      </c>
      <c r="AM94" s="71">
        <v>0.23050974319162601</v>
      </c>
      <c r="AN94" s="71">
        <v>23.050974319162602</v>
      </c>
      <c r="AO94" s="71">
        <v>9.1646751869780996E-2</v>
      </c>
      <c r="AP94" s="71">
        <v>0.73725871315290237</v>
      </c>
      <c r="AQ94" s="71">
        <v>0.26274128684709763</v>
      </c>
      <c r="AR94" s="71">
        <v>0.56005002846230323</v>
      </c>
      <c r="AS94" s="71">
        <v>1.5715145809027431</v>
      </c>
      <c r="AT94" s="71">
        <v>2.131564609365046</v>
      </c>
      <c r="AU94" s="71">
        <v>76.949025680837096</v>
      </c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4">
        <v>0.60158727466974171</v>
      </c>
      <c r="EG94" s="74">
        <v>0.19586562431107871</v>
      </c>
      <c r="EH94" s="74">
        <v>0.24623107056249893</v>
      </c>
      <c r="EI94" s="74">
        <v>0.41131781105326526</v>
      </c>
      <c r="EJ94" s="74">
        <v>0.15109633875426071</v>
      </c>
      <c r="EK94" s="74">
        <v>3.3576964167613493E-2</v>
      </c>
      <c r="EL94" s="74">
        <v>1.6396750835184588</v>
      </c>
      <c r="EM94" s="74">
        <v>0.59599111397513937</v>
      </c>
      <c r="EN94" s="74">
        <v>0.22104834743678883</v>
      </c>
      <c r="EO94" s="74">
        <v>0.16788482083806744</v>
      </c>
      <c r="EP94" s="74">
        <v>3.9173124862215747E-2</v>
      </c>
      <c r="EQ94" s="74">
        <v>0.4281062931370721</v>
      </c>
      <c r="ER94" s="74">
        <v>7.2750089029829226E-2</v>
      </c>
      <c r="ES94" s="74">
        <v>4.4769285556817993E-2</v>
      </c>
      <c r="ET94" s="74">
        <v>2.5182723125710117E-2</v>
      </c>
      <c r="EU94" s="74">
        <v>0.14270209771235734</v>
      </c>
      <c r="EV94" s="74">
        <v>1.3990401736505622E-2</v>
      </c>
      <c r="EW94" s="74">
        <v>4.4769285556817993E-2</v>
      </c>
      <c r="EX94" s="74">
        <v>5.875968729332362E-2</v>
      </c>
      <c r="EY94" s="74">
        <v>0.62956807814275295</v>
      </c>
      <c r="EZ94" s="74">
        <v>0.45751633986928092</v>
      </c>
      <c r="FA94" s="74">
        <v>0.75949367088607589</v>
      </c>
      <c r="FB94" s="74">
        <v>0.61538461538461542</v>
      </c>
      <c r="FC94" s="74">
        <v>4.6422923626414265</v>
      </c>
      <c r="FD94" s="74">
        <v>1.5004615993152748E-2</v>
      </c>
      <c r="FE94" s="74">
        <v>9.3286025193296852E-3</v>
      </c>
      <c r="FF94" s="74">
        <v>2.6932937831405246E-4</v>
      </c>
      <c r="FG94" s="74">
        <v>1.2020326261124271E-2</v>
      </c>
      <c r="FH94" s="74">
        <v>3.5182473362836114E-2</v>
      </c>
      <c r="FI94" s="74">
        <v>3.7890615251276759E-2</v>
      </c>
      <c r="FJ94" s="74">
        <v>4.9240533857686933E-3</v>
      </c>
      <c r="FK94" s="74">
        <v>2.0995759194266994E-2</v>
      </c>
      <c r="FL94" s="74">
        <v>0.13561577534606931</v>
      </c>
      <c r="FM94" s="70" t="s">
        <v>402</v>
      </c>
      <c r="FN94" s="70" t="s">
        <v>402</v>
      </c>
      <c r="FO94" s="70" t="s">
        <v>402</v>
      </c>
      <c r="FP94" s="70" t="s">
        <v>427</v>
      </c>
    </row>
    <row r="95" spans="1:173" ht="12.75" customHeight="1" x14ac:dyDescent="0.25">
      <c r="A95" s="69" t="s">
        <v>265</v>
      </c>
      <c r="B95" s="70" t="s">
        <v>6</v>
      </c>
      <c r="C95" s="70" t="s">
        <v>85</v>
      </c>
      <c r="D95" s="70">
        <v>2008</v>
      </c>
      <c r="E95" s="71" t="s">
        <v>286</v>
      </c>
      <c r="F95" s="71"/>
      <c r="G95" s="71">
        <v>72.789000000000001</v>
      </c>
      <c r="H95" s="71">
        <v>142.66999999999999</v>
      </c>
      <c r="I95" s="72">
        <v>1</v>
      </c>
      <c r="J95" s="73">
        <v>10</v>
      </c>
      <c r="K95" s="73">
        <v>8.4373890720000002</v>
      </c>
      <c r="L95" s="73">
        <v>468.05318199999999</v>
      </c>
      <c r="M95" s="73">
        <v>762.43381399999998</v>
      </c>
      <c r="N95" s="71">
        <v>0.90999999999999992</v>
      </c>
      <c r="O95" s="71">
        <v>0.10300000000000001</v>
      </c>
      <c r="P95" s="71">
        <v>8.8349514563106784</v>
      </c>
      <c r="Q95" s="71">
        <v>30.277899999999999</v>
      </c>
      <c r="R95" s="71">
        <v>-27.2</v>
      </c>
      <c r="S95" s="71">
        <v>-708.94078469300132</v>
      </c>
      <c r="T95" s="71" t="s">
        <v>128</v>
      </c>
      <c r="U95" s="71">
        <v>197.5</v>
      </c>
      <c r="V95" s="71">
        <v>148.30000000000001</v>
      </c>
      <c r="W95" s="71">
        <v>962</v>
      </c>
      <c r="X95" s="71">
        <v>61</v>
      </c>
      <c r="Y95" s="71">
        <v>3</v>
      </c>
      <c r="Z95" s="71">
        <v>55</v>
      </c>
      <c r="AA95" s="71">
        <v>26.4</v>
      </c>
      <c r="AB95" s="71">
        <v>0.8</v>
      </c>
      <c r="AC95" s="71">
        <v>26.3</v>
      </c>
      <c r="AD95" s="71">
        <v>0.7</v>
      </c>
      <c r="AE95" s="71">
        <v>23.2</v>
      </c>
      <c r="AF95" s="71">
        <v>3.5</v>
      </c>
      <c r="AG95" s="71">
        <v>0.19632949371087</v>
      </c>
      <c r="AH95" s="71">
        <v>19.632949371087001</v>
      </c>
      <c r="AI95" s="71">
        <v>0.126691299414667</v>
      </c>
      <c r="AJ95" s="71">
        <v>0.68384590887713703</v>
      </c>
      <c r="AK95" s="71">
        <v>68.384590887713699</v>
      </c>
      <c r="AL95" s="71">
        <v>8.1202585873933503E-2</v>
      </c>
      <c r="AM95" s="71">
        <v>0.119824597411994</v>
      </c>
      <c r="AN95" s="71">
        <v>11.982459741199399</v>
      </c>
      <c r="AO95" s="71">
        <v>8.4679157225992993E-2</v>
      </c>
      <c r="AP95" s="71">
        <v>0.77694276262027284</v>
      </c>
      <c r="AQ95" s="71">
        <v>0.22305723737972716</v>
      </c>
      <c r="AR95" s="71">
        <v>0.5369607989390659</v>
      </c>
      <c r="AS95" s="71">
        <v>1.8703172846900122</v>
      </c>
      <c r="AT95" s="71">
        <v>2.4072780836290781</v>
      </c>
      <c r="AU95" s="71">
        <v>88.017540258800707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4">
        <v>0.14426363783485643</v>
      </c>
      <c r="EG95" s="74">
        <v>0.25546685866589164</v>
      </c>
      <c r="EH95" s="74">
        <v>9.9181251011463814E-2</v>
      </c>
      <c r="EI95" s="74">
        <v>0.30956572285396278</v>
      </c>
      <c r="EJ95" s="74">
        <v>0.42377443613989074</v>
      </c>
      <c r="EK95" s="74">
        <v>8.7159281191892438E-2</v>
      </c>
      <c r="EL95" s="74">
        <v>1.3194111876979582</v>
      </c>
      <c r="EM95" s="74">
        <v>0.82049944018574605</v>
      </c>
      <c r="EN95" s="74">
        <v>0.7483676212683178</v>
      </c>
      <c r="EO95" s="74">
        <v>0.42076894368499795</v>
      </c>
      <c r="EP95" s="74">
        <v>0.26448333603057012</v>
      </c>
      <c r="EQ95" s="74">
        <v>1.4336199009838859</v>
      </c>
      <c r="ER95" s="74">
        <v>0.57705455133942574</v>
      </c>
      <c r="ES95" s="74">
        <v>0.20437348693271329</v>
      </c>
      <c r="ET95" s="74">
        <v>0.21338996429739182</v>
      </c>
      <c r="EU95" s="74">
        <v>0.9948180025695309</v>
      </c>
      <c r="EV95" s="74">
        <v>0.16830757747399919</v>
      </c>
      <c r="EW95" s="74">
        <v>0.39371951159096236</v>
      </c>
      <c r="EX95" s="74">
        <v>0.56202708906496157</v>
      </c>
      <c r="EY95" s="74">
        <v>2.9904649926183779</v>
      </c>
      <c r="EZ95" s="74">
        <v>0.17819706498951779</v>
      </c>
      <c r="FA95" s="74">
        <v>0.56224899598393563</v>
      </c>
      <c r="FB95" s="74">
        <v>0.35416666666666669</v>
      </c>
      <c r="FC95" s="74">
        <v>4.5075654161138923</v>
      </c>
      <c r="FD95" s="74">
        <v>3.2098576069575453E-2</v>
      </c>
      <c r="FE95" s="70">
        <v>0</v>
      </c>
      <c r="FF95" s="70">
        <v>0</v>
      </c>
      <c r="FG95" s="74">
        <v>7.2157388191911628E-2</v>
      </c>
      <c r="FH95" s="74">
        <v>0.19936227910887253</v>
      </c>
      <c r="FI95" s="74">
        <v>0.19994120741267876</v>
      </c>
      <c r="FJ95" s="74">
        <v>3.1361265446510925E-2</v>
      </c>
      <c r="FK95" s="74">
        <v>0.12851169496251</v>
      </c>
      <c r="FL95" s="74">
        <v>0.66343241119205931</v>
      </c>
      <c r="FM95" s="70" t="s">
        <v>402</v>
      </c>
      <c r="FN95" s="70" t="s">
        <v>402</v>
      </c>
      <c r="FO95" s="70" t="s">
        <v>403</v>
      </c>
      <c r="FP95" s="70" t="s">
        <v>392</v>
      </c>
    </row>
    <row r="96" spans="1:173" ht="12.75" customHeight="1" x14ac:dyDescent="0.25">
      <c r="A96" s="69" t="s">
        <v>266</v>
      </c>
      <c r="B96" s="70" t="s">
        <v>6</v>
      </c>
      <c r="C96" s="70" t="s">
        <v>85</v>
      </c>
      <c r="D96" s="70">
        <v>2008</v>
      </c>
      <c r="E96" s="71" t="s">
        <v>286</v>
      </c>
      <c r="F96" s="71"/>
      <c r="G96" s="71">
        <v>73.048000000000002</v>
      </c>
      <c r="H96" s="71">
        <v>142.667</v>
      </c>
      <c r="I96" s="72">
        <v>1</v>
      </c>
      <c r="J96" s="73">
        <v>15</v>
      </c>
      <c r="K96" s="73">
        <v>37.2634970696</v>
      </c>
      <c r="L96" s="73">
        <v>470.95746600000001</v>
      </c>
      <c r="M96" s="73">
        <v>772.57018300000004</v>
      </c>
      <c r="N96" s="71">
        <v>0.77</v>
      </c>
      <c r="O96" s="71">
        <v>8.4999999999999992E-2</v>
      </c>
      <c r="P96" s="71">
        <v>9.0588235294117663</v>
      </c>
      <c r="Q96" s="71">
        <v>12.860688648254026</v>
      </c>
      <c r="R96" s="71">
        <v>-27.4</v>
      </c>
      <c r="S96" s="71">
        <v>-687.0138290334728</v>
      </c>
      <c r="T96" s="71" t="s">
        <v>124</v>
      </c>
      <c r="U96" s="71">
        <v>197.5</v>
      </c>
      <c r="V96" s="71">
        <v>148.30000000000001</v>
      </c>
      <c r="W96" s="71">
        <v>962</v>
      </c>
      <c r="X96" s="71">
        <v>61</v>
      </c>
      <c r="Y96" s="71">
        <v>3</v>
      </c>
      <c r="Z96" s="71">
        <v>55</v>
      </c>
      <c r="AA96" s="71">
        <v>26.4</v>
      </c>
      <c r="AB96" s="71">
        <v>0.8</v>
      </c>
      <c r="AC96" s="71">
        <v>26.3</v>
      </c>
      <c r="AD96" s="71">
        <v>0.7</v>
      </c>
      <c r="AE96" s="71">
        <v>23.2</v>
      </c>
      <c r="AF96" s="71">
        <v>3.5</v>
      </c>
      <c r="AG96" s="71">
        <v>0.19650496713920201</v>
      </c>
      <c r="AH96" s="71">
        <v>19.650496713920202</v>
      </c>
      <c r="AI96" s="71">
        <v>0.13765438227707399</v>
      </c>
      <c r="AJ96" s="71">
        <v>0.65931260464755403</v>
      </c>
      <c r="AK96" s="71">
        <v>65.931260464755397</v>
      </c>
      <c r="AL96" s="71">
        <v>8.3960054806426196E-2</v>
      </c>
      <c r="AM96" s="71">
        <v>0.14418242821324401</v>
      </c>
      <c r="AN96" s="71">
        <v>14.418242821324402</v>
      </c>
      <c r="AO96" s="71">
        <v>9.3675256384091493E-2</v>
      </c>
      <c r="AP96" s="71">
        <v>0.77038918851719362</v>
      </c>
      <c r="AQ96" s="71">
        <v>0.22961081148280638</v>
      </c>
      <c r="AR96" s="71">
        <v>0.90592190047809018</v>
      </c>
      <c r="AS96" s="71">
        <v>3.039545190673786</v>
      </c>
      <c r="AT96" s="71">
        <v>3.9454670911518761</v>
      </c>
      <c r="AU96" s="71">
        <v>85.581757178675602</v>
      </c>
      <c r="AV96" s="70"/>
      <c r="AW96" s="70"/>
      <c r="AX96" s="74">
        <v>2.5995047492832235E-3</v>
      </c>
      <c r="AY96" s="74">
        <v>7.4755913322804369E-3</v>
      </c>
      <c r="AZ96" s="74">
        <v>6.7059193270187405E-3</v>
      </c>
      <c r="BA96" s="74">
        <v>6.5185300270085254E-3</v>
      </c>
      <c r="BB96" s="74">
        <v>1.7096295395530554E-2</v>
      </c>
      <c r="BC96" s="74">
        <v>1.4172043924821569E-2</v>
      </c>
      <c r="BD96" s="74">
        <v>3.9274872197068371E-2</v>
      </c>
      <c r="BE96" s="74">
        <v>3.0097228100553489E-2</v>
      </c>
      <c r="BF96" s="74">
        <v>7.6996139024996357E-2</v>
      </c>
      <c r="BG96" s="74">
        <v>3.2672349815530771E-2</v>
      </c>
      <c r="BH96" s="74">
        <v>7.7619071164770903E-2</v>
      </c>
      <c r="BI96" s="74">
        <v>2.7151538429385506E-2</v>
      </c>
      <c r="BJ96" s="74">
        <v>0.11593947284532165</v>
      </c>
      <c r="BK96" s="74">
        <v>2.0959141839326442E-2</v>
      </c>
      <c r="BL96" s="74">
        <v>9.6710264413150504E-2</v>
      </c>
      <c r="BM96" s="74">
        <v>1.0939307154516884E-2</v>
      </c>
      <c r="BN96" s="74">
        <v>9.8512309859204256E-2</v>
      </c>
      <c r="BO96" s="74">
        <v>5.7804119932813054E-3</v>
      </c>
      <c r="BP96" s="74">
        <v>3.9676611132745669E-2</v>
      </c>
      <c r="BQ96" s="74">
        <v>6.932453270590784E-3</v>
      </c>
      <c r="BR96" s="74">
        <v>1.1514828103291198E-2</v>
      </c>
      <c r="BS96" s="74">
        <v>2.2856185189647885E-2</v>
      </c>
      <c r="BT96" s="74">
        <v>1.5916791108061431E-2</v>
      </c>
      <c r="BU96" s="74">
        <v>0.10750516957525655</v>
      </c>
      <c r="BV96" s="74">
        <v>3.3423444100440104E-2</v>
      </c>
      <c r="BW96" s="74">
        <v>0.15979895116117854</v>
      </c>
      <c r="BX96" s="74">
        <v>3.7668678176355927E-2</v>
      </c>
      <c r="BY96" s="74">
        <v>3.3486096264625828E-2</v>
      </c>
      <c r="BZ96" s="70"/>
      <c r="CA96" s="74">
        <v>2.8573201927101787E-2</v>
      </c>
      <c r="CB96" s="74">
        <v>5.6704879975984154E-2</v>
      </c>
      <c r="CC96" s="74">
        <v>3.8853846607181289E-2</v>
      </c>
      <c r="CD96" s="74">
        <v>0.1390754827453535</v>
      </c>
      <c r="CE96" s="74">
        <v>8.7335078866772206E-2</v>
      </c>
      <c r="CF96" s="74">
        <v>0.20517487858351577</v>
      </c>
      <c r="CG96" s="74">
        <v>8.2921356634060694E-2</v>
      </c>
      <c r="CH96" s="74">
        <v>0.20347419072747819</v>
      </c>
      <c r="CI96" s="74">
        <v>7.5901429368304074E-2</v>
      </c>
      <c r="CJ96" s="74">
        <v>0.22057701412497871</v>
      </c>
      <c r="CK96" s="74">
        <v>7.0350842009027414E-2</v>
      </c>
      <c r="CL96" s="74">
        <v>0.18121316889568931</v>
      </c>
      <c r="CM96" s="74">
        <v>0.10667290171235116</v>
      </c>
      <c r="CN96" s="74">
        <v>0.13095529996200456</v>
      </c>
      <c r="CO96" s="74">
        <v>2.2331923992650441E-2</v>
      </c>
      <c r="CP96" s="74">
        <v>1.2582553797352578E-2</v>
      </c>
      <c r="CQ96" s="74">
        <v>4.0848965934426038E-2</v>
      </c>
      <c r="CR96" s="74">
        <v>2.1751450013216041E-2</v>
      </c>
      <c r="CS96" s="74">
        <v>3.0147102325036989E-2</v>
      </c>
      <c r="CT96" s="74">
        <v>3.0351835140506461E-2</v>
      </c>
      <c r="CU96" s="74">
        <v>0.24661173027870278</v>
      </c>
      <c r="CV96" s="74">
        <v>0.13927999187533927</v>
      </c>
      <c r="CW96" s="74">
        <v>0.5373695687852138</v>
      </c>
      <c r="CX96" s="74">
        <v>0.16336871685100146</v>
      </c>
      <c r="CY96" s="74">
        <v>0.34656340748988557</v>
      </c>
      <c r="CZ96" s="74">
        <v>0.10216652557535892</v>
      </c>
      <c r="DA96" s="74">
        <v>0.45399003269859528</v>
      </c>
      <c r="DB96" s="74">
        <v>7.8896690371641182E-2</v>
      </c>
      <c r="DC96" s="74">
        <v>0.36885042511073618</v>
      </c>
      <c r="DD96" s="74">
        <v>3.1556044179786358E-2</v>
      </c>
      <c r="DE96" s="74">
        <v>0.11825962990814731</v>
      </c>
      <c r="DF96" s="74">
        <v>2.2605728902925441E-2</v>
      </c>
      <c r="DG96" s="74">
        <v>5.6286465320553085E-2</v>
      </c>
      <c r="DH96" s="74">
        <v>8.3641961638458977E-3</v>
      </c>
      <c r="DI96" s="74">
        <v>0.49328812883170309</v>
      </c>
      <c r="DJ96" s="74">
        <v>1.0396128803430542</v>
      </c>
      <c r="DK96" s="74">
        <v>1.5791749495576293</v>
      </c>
      <c r="DL96" s="74">
        <v>2.1075165194128207</v>
      </c>
      <c r="DM96" s="74">
        <v>3.2013236428326906</v>
      </c>
      <c r="DN96" s="74">
        <v>5.1823905712281526</v>
      </c>
      <c r="DO96" s="74">
        <v>2.486841451754874</v>
      </c>
      <c r="DP96" s="74">
        <v>4.4445049573154112</v>
      </c>
      <c r="DQ96" s="74">
        <v>2.8750840199131468E-2</v>
      </c>
      <c r="DR96" s="74">
        <v>1.4706988519653382E-2</v>
      </c>
      <c r="DS96" s="74">
        <v>1.5420651048608083E-2</v>
      </c>
      <c r="DT96" s="74">
        <v>0.15913006411675029</v>
      </c>
      <c r="DU96" s="74">
        <v>6.0758054540808015E-2</v>
      </c>
      <c r="DV96" s="74">
        <v>0.20330155536448985</v>
      </c>
      <c r="DW96" s="74">
        <v>7.5465043060461409E-2</v>
      </c>
      <c r="DX96" s="74">
        <v>0.5115324775829565</v>
      </c>
      <c r="DY96" s="74">
        <v>3.9400447068862392</v>
      </c>
      <c r="DZ96" s="74">
        <v>0.38181380041568469</v>
      </c>
      <c r="EA96" s="74">
        <v>0.34808252995841144</v>
      </c>
      <c r="EB96" s="74">
        <v>5.828407074628892E-2</v>
      </c>
      <c r="EC96" s="74">
        <v>3.1260940913234912E-2</v>
      </c>
      <c r="ED96" s="74">
        <v>0.32259049998553946</v>
      </c>
      <c r="EE96" s="74">
        <v>0.41213551164506329</v>
      </c>
      <c r="EF96" s="74">
        <v>0.32929807383020243</v>
      </c>
      <c r="EG96" s="74">
        <v>0.5448386312463348</v>
      </c>
      <c r="EH96" s="74">
        <v>0.19159160659211777</v>
      </c>
      <c r="EI96" s="74">
        <v>0.72445576242644527</v>
      </c>
      <c r="EJ96" s="74">
        <v>1.0357921231386367</v>
      </c>
      <c r="EK96" s="74">
        <v>0.19757884429812145</v>
      </c>
      <c r="EL96" s="74">
        <v>3.0235550415318588</v>
      </c>
      <c r="EM96" s="74">
        <v>1.9578267298632035</v>
      </c>
      <c r="EN96" s="74">
        <v>2.1853417626913432</v>
      </c>
      <c r="EO96" s="74">
        <v>1.1196134510226883</v>
      </c>
      <c r="EP96" s="74">
        <v>0.7124812870144378</v>
      </c>
      <c r="EQ96" s="74">
        <v>4.0174365007284685</v>
      </c>
      <c r="ER96" s="74">
        <v>1.6884010330930377</v>
      </c>
      <c r="ES96" s="74">
        <v>0.53286415583432756</v>
      </c>
      <c r="ET96" s="74">
        <v>0.56280034436434578</v>
      </c>
      <c r="EU96" s="74">
        <v>2.7840655332917112</v>
      </c>
      <c r="EV96" s="74">
        <v>0.46700454106828709</v>
      </c>
      <c r="EW96" s="74">
        <v>1.0896772624926696</v>
      </c>
      <c r="EX96" s="74">
        <v>1.5566818035609566</v>
      </c>
      <c r="EY96" s="74">
        <v>8.3581838375811373</v>
      </c>
      <c r="EZ96" s="74">
        <v>0.13561847988077499</v>
      </c>
      <c r="FA96" s="74">
        <v>0.51232876712328768</v>
      </c>
      <c r="FB96" s="74">
        <v>0.31560283687943264</v>
      </c>
      <c r="FC96" s="74">
        <v>5.4652111963594816</v>
      </c>
      <c r="FD96" s="74">
        <v>8.5046660068939531E-2</v>
      </c>
      <c r="FE96" s="70">
        <v>0</v>
      </c>
      <c r="FF96" s="70">
        <v>0</v>
      </c>
      <c r="FG96" s="74">
        <v>0.15695412021021005</v>
      </c>
      <c r="FH96" s="74">
        <v>0.50731496494456152</v>
      </c>
      <c r="FI96" s="74">
        <v>0.44987872106050558</v>
      </c>
      <c r="FJ96" s="74">
        <v>6.4436810503431752E-2</v>
      </c>
      <c r="FK96" s="74">
        <v>0.26571197039532229</v>
      </c>
      <c r="FL96" s="74">
        <v>1.5293432471829707</v>
      </c>
      <c r="FM96" s="70" t="s">
        <v>402</v>
      </c>
      <c r="FN96" s="70" t="s">
        <v>402</v>
      </c>
      <c r="FO96" s="70" t="s">
        <v>403</v>
      </c>
      <c r="FP96" s="70" t="s">
        <v>392</v>
      </c>
      <c r="FQ96" s="70" t="s">
        <v>392</v>
      </c>
    </row>
    <row r="97" spans="1:173" ht="12.75" customHeight="1" x14ac:dyDescent="0.25">
      <c r="A97" s="69" t="s">
        <v>267</v>
      </c>
      <c r="B97" s="70" t="s">
        <v>6</v>
      </c>
      <c r="C97" s="70" t="s">
        <v>85</v>
      </c>
      <c r="D97" s="70">
        <v>2008</v>
      </c>
      <c r="E97" s="71" t="s">
        <v>286</v>
      </c>
      <c r="F97" s="71"/>
      <c r="G97" s="71">
        <v>73.143000000000001</v>
      </c>
      <c r="H97" s="71">
        <v>142.667</v>
      </c>
      <c r="I97" s="72">
        <v>1</v>
      </c>
      <c r="J97" s="73">
        <v>10</v>
      </c>
      <c r="K97" s="73">
        <v>47.863453482200001</v>
      </c>
      <c r="L97" s="73">
        <v>472.50164100000001</v>
      </c>
      <c r="M97" s="73">
        <v>776.49180799999999</v>
      </c>
      <c r="N97" s="71">
        <v>1.02</v>
      </c>
      <c r="O97" s="71">
        <v>0.11399999999999999</v>
      </c>
      <c r="P97" s="71">
        <v>8.9473684210526319</v>
      </c>
      <c r="Q97" s="71">
        <v>17.300925204012636</v>
      </c>
      <c r="R97" s="71">
        <v>-27.3</v>
      </c>
      <c r="S97" s="71">
        <v>-748.34357308974847</v>
      </c>
      <c r="T97" s="71" t="s">
        <v>136</v>
      </c>
      <c r="U97" s="71">
        <v>197.5</v>
      </c>
      <c r="V97" s="71">
        <v>148.30000000000001</v>
      </c>
      <c r="W97" s="71">
        <v>962</v>
      </c>
      <c r="X97" s="71">
        <v>61</v>
      </c>
      <c r="Y97" s="71">
        <v>3</v>
      </c>
      <c r="Z97" s="71">
        <v>55</v>
      </c>
      <c r="AA97" s="71">
        <v>26.4</v>
      </c>
      <c r="AB97" s="71">
        <v>0.8</v>
      </c>
      <c r="AC97" s="71">
        <v>26.3</v>
      </c>
      <c r="AD97" s="71">
        <v>0.7</v>
      </c>
      <c r="AE97" s="71">
        <v>23.2</v>
      </c>
      <c r="AF97" s="71">
        <v>3.5</v>
      </c>
      <c r="AG97" s="71">
        <v>0.160343427557956</v>
      </c>
      <c r="AH97" s="71">
        <v>16.034342755795599</v>
      </c>
      <c r="AI97" s="71">
        <v>0.10849303077642</v>
      </c>
      <c r="AJ97" s="71">
        <v>0.73444953496041099</v>
      </c>
      <c r="AK97" s="71">
        <v>73.444953496041094</v>
      </c>
      <c r="AL97" s="71">
        <v>7.5098271143092005E-2</v>
      </c>
      <c r="AM97" s="71">
        <v>0.105207037481634</v>
      </c>
      <c r="AN97" s="71">
        <v>10.520703748163401</v>
      </c>
      <c r="AO97" s="71">
        <v>7.4210444330693695E-2</v>
      </c>
      <c r="AP97" s="71">
        <v>0.82080387947321976</v>
      </c>
      <c r="AQ97" s="71">
        <v>0.17919612052678024</v>
      </c>
      <c r="AR97" s="71">
        <v>0.96423341563609699</v>
      </c>
      <c r="AS97" s="71">
        <v>4.416649902605136</v>
      </c>
      <c r="AT97" s="71">
        <v>5.3808833182412332</v>
      </c>
      <c r="AU97" s="71">
        <v>89.479296251836701</v>
      </c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4">
        <v>0.33015575367467664</v>
      </c>
      <c r="EG97" s="74">
        <v>0.49523363051201502</v>
      </c>
      <c r="EH97" s="74">
        <v>0.21813862296362566</v>
      </c>
      <c r="EI97" s="74">
        <v>0.83718066110364431</v>
      </c>
      <c r="EJ97" s="74">
        <v>1.0965887532766045</v>
      </c>
      <c r="EK97" s="74">
        <v>0.22992989988057841</v>
      </c>
      <c r="EL97" s="74">
        <v>3.207227321411144</v>
      </c>
      <c r="EM97" s="74">
        <v>2.1636993142608274</v>
      </c>
      <c r="EN97" s="74">
        <v>2.8711759292779915</v>
      </c>
      <c r="EO97" s="74">
        <v>1.3265186531571829</v>
      </c>
      <c r="EP97" s="74">
        <v>0.99046726102403004</v>
      </c>
      <c r="EQ97" s="74">
        <v>5.1881618434592038</v>
      </c>
      <c r="ER97" s="74">
        <v>2.4820637910185508</v>
      </c>
      <c r="ES97" s="74">
        <v>0.81359810726973869</v>
      </c>
      <c r="ET97" s="74">
        <v>0.93740651489774252</v>
      </c>
      <c r="EU97" s="74">
        <v>4.2330684131860323</v>
      </c>
      <c r="EV97" s="74">
        <v>0.47754671513658598</v>
      </c>
      <c r="EW97" s="74">
        <v>1.2380840762800374</v>
      </c>
      <c r="EX97" s="74">
        <v>1.7156307914166233</v>
      </c>
      <c r="EY97" s="74">
        <v>11.13686104806186</v>
      </c>
      <c r="EZ97" s="74">
        <v>9.5454545454545445E-2</v>
      </c>
      <c r="FA97" s="74">
        <v>0.46201232032854206</v>
      </c>
      <c r="FB97" s="74">
        <v>0.32779097387173395</v>
      </c>
      <c r="FC97" s="74">
        <v>7.9022638793227484</v>
      </c>
      <c r="FD97" s="74">
        <v>8.1975392348819856E-2</v>
      </c>
      <c r="FE97" s="70">
        <v>0</v>
      </c>
      <c r="FF97" s="70">
        <v>0</v>
      </c>
      <c r="FG97" s="74">
        <v>0.16003959538941914</v>
      </c>
      <c r="FH97" s="74">
        <v>0.35340331916994761</v>
      </c>
      <c r="FI97" s="74">
        <v>0.45410211962237229</v>
      </c>
      <c r="FJ97" s="74">
        <v>7.2802650859197487E-2</v>
      </c>
      <c r="FK97" s="74">
        <v>0.28700230304999769</v>
      </c>
      <c r="FL97" s="74">
        <v>1.4093253804397543</v>
      </c>
      <c r="FM97" s="70" t="s">
        <v>402</v>
      </c>
      <c r="FN97" s="70" t="s">
        <v>402</v>
      </c>
      <c r="FO97" s="70" t="s">
        <v>403</v>
      </c>
      <c r="FP97" s="70" t="s">
        <v>392</v>
      </c>
    </row>
    <row r="98" spans="1:173" ht="12.75" customHeight="1" x14ac:dyDescent="0.25">
      <c r="A98" s="69" t="s">
        <v>268</v>
      </c>
      <c r="B98" s="70" t="s">
        <v>6</v>
      </c>
      <c r="C98" s="70" t="s">
        <v>85</v>
      </c>
      <c r="D98" s="70">
        <v>2008</v>
      </c>
      <c r="E98" s="71" t="s">
        <v>286</v>
      </c>
      <c r="F98" s="71"/>
      <c r="G98" s="71">
        <v>72.459999999999994</v>
      </c>
      <c r="H98" s="71">
        <v>150.596</v>
      </c>
      <c r="I98" s="72">
        <v>1</v>
      </c>
      <c r="J98" s="73">
        <v>16</v>
      </c>
      <c r="K98" s="73">
        <v>48.372384931299997</v>
      </c>
      <c r="L98" s="73">
        <v>734.54107099999999</v>
      </c>
      <c r="M98" s="73">
        <v>508.64807400000001</v>
      </c>
      <c r="N98" s="71">
        <v>0.86999999999999988</v>
      </c>
      <c r="O98" s="71">
        <v>0.10300000000000001</v>
      </c>
      <c r="P98" s="71">
        <v>8.4466019417475717</v>
      </c>
      <c r="Q98" s="71">
        <v>30.524799999999999</v>
      </c>
      <c r="R98" s="71">
        <v>-27.4</v>
      </c>
      <c r="S98" s="71">
        <v>-740.7254264826397</v>
      </c>
      <c r="T98" s="71" t="s">
        <v>135</v>
      </c>
      <c r="U98" s="71">
        <v>197.5</v>
      </c>
      <c r="V98" s="71">
        <v>148.30000000000001</v>
      </c>
      <c r="W98" s="71">
        <v>962</v>
      </c>
      <c r="X98" s="71">
        <v>61</v>
      </c>
      <c r="Y98" s="71">
        <v>3</v>
      </c>
      <c r="Z98" s="71">
        <v>55</v>
      </c>
      <c r="AA98" s="71">
        <v>26.4</v>
      </c>
      <c r="AB98" s="71">
        <v>0.8</v>
      </c>
      <c r="AC98" s="71">
        <v>26.3</v>
      </c>
      <c r="AD98" s="71">
        <v>0.7</v>
      </c>
      <c r="AE98" s="71">
        <v>23.2</v>
      </c>
      <c r="AF98" s="71">
        <v>3.5</v>
      </c>
      <c r="AG98" s="71">
        <v>0.159939661533089</v>
      </c>
      <c r="AH98" s="71">
        <v>15.9939661533089</v>
      </c>
      <c r="AI98" s="71">
        <v>0.111306880735015</v>
      </c>
      <c r="AJ98" s="71">
        <v>0.72660320181438798</v>
      </c>
      <c r="AK98" s="71">
        <v>72.660320181438792</v>
      </c>
      <c r="AL98" s="71">
        <v>7.5385529149971098E-2</v>
      </c>
      <c r="AM98" s="71">
        <v>0.11345713665252501</v>
      </c>
      <c r="AN98" s="71">
        <v>11.3457136652525</v>
      </c>
      <c r="AO98" s="71">
        <v>7.7921088126751303E-2</v>
      </c>
      <c r="AP98" s="71">
        <v>0.81959173307292044</v>
      </c>
      <c r="AQ98" s="71">
        <v>0.18040826692707956</v>
      </c>
      <c r="AR98" s="71">
        <v>0.39659008352026892</v>
      </c>
      <c r="AS98" s="71">
        <v>1.8017021027273239</v>
      </c>
      <c r="AT98" s="71">
        <v>2.1982921862475933</v>
      </c>
      <c r="AU98" s="71">
        <v>88.654286334747709</v>
      </c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4">
        <v>0.27361358632980393</v>
      </c>
      <c r="EG98" s="74">
        <v>0.31351556766956701</v>
      </c>
      <c r="EH98" s="74">
        <v>0.74958722088269192</v>
      </c>
      <c r="EI98" s="74">
        <v>0.46742320998008169</v>
      </c>
      <c r="EJ98" s="74">
        <v>0.1567577838347835</v>
      </c>
      <c r="EK98" s="74">
        <v>7.980396267952615E-2</v>
      </c>
      <c r="EL98" s="74">
        <v>2.0407013313764542</v>
      </c>
      <c r="EM98" s="74">
        <v>0.7039849564943913</v>
      </c>
      <c r="EN98" s="74">
        <v>0.60423000314498376</v>
      </c>
      <c r="EO98" s="74">
        <v>0.27931386937834157</v>
      </c>
      <c r="EP98" s="74">
        <v>0.20521018974735292</v>
      </c>
      <c r="EQ98" s="74">
        <v>1.0887540622706782</v>
      </c>
      <c r="ER98" s="74">
        <v>0.26791330328126628</v>
      </c>
      <c r="ES98" s="74">
        <v>7.4103679630988559E-2</v>
      </c>
      <c r="ET98" s="74">
        <v>0.10260509487367646</v>
      </c>
      <c r="EU98" s="74">
        <v>0.44462207778593144</v>
      </c>
      <c r="EV98" s="74">
        <v>5.7002830485375824E-3</v>
      </c>
      <c r="EW98" s="74">
        <v>2.5651273718419115E-2</v>
      </c>
      <c r="EX98" s="74">
        <v>3.1351556766956702E-2</v>
      </c>
      <c r="EY98" s="74">
        <v>1.5647276968235666</v>
      </c>
      <c r="EZ98" s="74">
        <v>0.2879581151832461</v>
      </c>
      <c r="FA98" s="74">
        <v>0.46226415094339618</v>
      </c>
      <c r="FB98" s="74">
        <v>0.27659574468085107</v>
      </c>
      <c r="FC98" s="74">
        <v>7.1086793225225593</v>
      </c>
      <c r="FD98" s="74">
        <v>2.545122000803305E-2</v>
      </c>
      <c r="FE98" s="74">
        <v>1.006260653871251E-2</v>
      </c>
      <c r="FF98" s="74">
        <v>1.4387871688456677E-3</v>
      </c>
      <c r="FG98" s="74">
        <v>1.6739091741142666E-2</v>
      </c>
      <c r="FH98" s="74">
        <v>6.8296971546454865E-2</v>
      </c>
      <c r="FI98" s="74">
        <v>6.0653349753475826E-2</v>
      </c>
      <c r="FJ98" s="74">
        <v>8.1720547495502689E-3</v>
      </c>
      <c r="FK98" s="74">
        <v>2.9301023681609667E-2</v>
      </c>
      <c r="FL98" s="74">
        <v>0.22011510518782454</v>
      </c>
      <c r="FM98" s="70" t="s">
        <v>402</v>
      </c>
      <c r="FN98" s="70" t="s">
        <v>402</v>
      </c>
      <c r="FO98" s="70" t="s">
        <v>402</v>
      </c>
      <c r="FP98" s="70" t="s">
        <v>427</v>
      </c>
    </row>
    <row r="99" spans="1:173" ht="12.75" customHeight="1" x14ac:dyDescent="0.25">
      <c r="A99" s="69" t="s">
        <v>269</v>
      </c>
      <c r="B99" s="70" t="s">
        <v>6</v>
      </c>
      <c r="C99" s="70" t="s">
        <v>85</v>
      </c>
      <c r="D99" s="70">
        <v>2008</v>
      </c>
      <c r="E99" s="71" t="s">
        <v>286</v>
      </c>
      <c r="F99" s="71"/>
      <c r="G99" s="71">
        <v>72.650000000000006</v>
      </c>
      <c r="H99" s="71">
        <v>154.19</v>
      </c>
      <c r="I99" s="72">
        <v>1</v>
      </c>
      <c r="J99" s="73">
        <v>28</v>
      </c>
      <c r="K99" s="73">
        <v>161.691867589</v>
      </c>
      <c r="L99" s="73">
        <v>851.96985700000005</v>
      </c>
      <c r="M99" s="73">
        <v>434.06981000000002</v>
      </c>
      <c r="N99" s="71">
        <v>0.86999999999999988</v>
      </c>
      <c r="O99" s="71">
        <v>0.125</v>
      </c>
      <c r="P99" s="71">
        <v>6.9599999999999991</v>
      </c>
      <c r="Q99" s="71">
        <v>31.500399999999999</v>
      </c>
      <c r="R99" s="71">
        <v>-26.2</v>
      </c>
      <c r="S99" s="71">
        <v>-672.40642740950921</v>
      </c>
      <c r="T99" s="71" t="s">
        <v>118</v>
      </c>
      <c r="U99" s="71">
        <v>197.5</v>
      </c>
      <c r="V99" s="71">
        <v>148.30000000000001</v>
      </c>
      <c r="W99" s="71">
        <v>962</v>
      </c>
      <c r="X99" s="71">
        <v>61</v>
      </c>
      <c r="Y99" s="71">
        <v>3</v>
      </c>
      <c r="Z99" s="71">
        <v>55</v>
      </c>
      <c r="AA99" s="71">
        <v>26.4</v>
      </c>
      <c r="AB99" s="71">
        <v>0.8</v>
      </c>
      <c r="AC99" s="71">
        <v>26.3</v>
      </c>
      <c r="AD99" s="71">
        <v>0.7</v>
      </c>
      <c r="AE99" s="71">
        <v>23.2</v>
      </c>
      <c r="AF99" s="71">
        <v>3.5</v>
      </c>
      <c r="AG99" s="71">
        <v>0.24342985197668299</v>
      </c>
      <c r="AH99" s="71">
        <v>24.342985197668298</v>
      </c>
      <c r="AI99" s="71">
        <v>0.134307736540348</v>
      </c>
      <c r="AJ99" s="71">
        <v>0.63372049502476702</v>
      </c>
      <c r="AK99" s="71">
        <v>63.372049502476699</v>
      </c>
      <c r="AL99" s="71">
        <v>8.5423210629348101E-2</v>
      </c>
      <c r="AM99" s="71">
        <v>0.122849652998548</v>
      </c>
      <c r="AN99" s="71">
        <v>12.2849652998548</v>
      </c>
      <c r="AO99" s="71">
        <v>8.5046863672102402E-2</v>
      </c>
      <c r="AP99" s="71">
        <v>0.72247647987730823</v>
      </c>
      <c r="AQ99" s="71">
        <v>0.27752352012269177</v>
      </c>
      <c r="AR99" s="71">
        <v>0.58491973105468931</v>
      </c>
      <c r="AS99" s="71">
        <v>1.5227204819121218</v>
      </c>
      <c r="AT99" s="71">
        <v>2.1076402129668117</v>
      </c>
      <c r="AU99" s="71">
        <v>87.715034700144997</v>
      </c>
      <c r="AV99" s="70"/>
      <c r="AW99" s="70"/>
      <c r="AX99" s="74">
        <v>2.042201871219227E-3</v>
      </c>
      <c r="AY99" s="74">
        <v>2.8068686367887495E-3</v>
      </c>
      <c r="AZ99" s="74">
        <v>4.0773372315255872E-3</v>
      </c>
      <c r="BA99" s="74">
        <v>5.140685376505417E-3</v>
      </c>
      <c r="BB99" s="74">
        <v>1.0444442478684542E-2</v>
      </c>
      <c r="BC99" s="74">
        <v>1.1178067013770927E-2</v>
      </c>
      <c r="BD99" s="74">
        <v>3.18059324851575E-2</v>
      </c>
      <c r="BE99" s="74">
        <v>2.9609497251846854E-2</v>
      </c>
      <c r="BF99" s="74">
        <v>6.3098500602238219E-2</v>
      </c>
      <c r="BG99" s="74">
        <v>3.2565152768628557E-2</v>
      </c>
      <c r="BH99" s="74">
        <v>7.3232458123030461E-2</v>
      </c>
      <c r="BI99" s="74">
        <v>2.912071004514771E-2</v>
      </c>
      <c r="BJ99" s="74">
        <v>0.1071920825257547</v>
      </c>
      <c r="BK99" s="74">
        <v>2.3861416397041788E-2</v>
      </c>
      <c r="BL99" s="74">
        <v>0.10049180937177055</v>
      </c>
      <c r="BM99" s="74">
        <v>1.0542057132519354E-2</v>
      </c>
      <c r="BN99" s="74">
        <v>0.10101248247470898</v>
      </c>
      <c r="BO99" s="74">
        <v>9.023255415809452E-3</v>
      </c>
      <c r="BP99" s="74">
        <v>3.6665640368427801E-2</v>
      </c>
      <c r="BQ99" s="74">
        <v>6.8472286258415178E-3</v>
      </c>
      <c r="BR99" s="74">
        <v>1.1394217842987799E-2</v>
      </c>
      <c r="BS99" s="74">
        <v>3.7606268057646497E-2</v>
      </c>
      <c r="BT99" s="74">
        <v>2.4032863809329473E-2</v>
      </c>
      <c r="BU99" s="74">
        <v>0.16362907227269854</v>
      </c>
      <c r="BV99" s="74">
        <v>5.3794167166100595E-2</v>
      </c>
      <c r="BW99" s="74">
        <v>0.12457574873715721</v>
      </c>
      <c r="BX99" s="74">
        <v>0.21219157807195982</v>
      </c>
      <c r="BY99" s="74">
        <v>3.7733496717921172E-2</v>
      </c>
      <c r="BZ99" s="74">
        <v>6.5425899166952226E-2</v>
      </c>
      <c r="CA99" s="74">
        <v>3.0177852468962124E-2</v>
      </c>
      <c r="CB99" s="74">
        <v>5.1256599441201013E-2</v>
      </c>
      <c r="CC99" s="74">
        <v>3.361567218075235E-2</v>
      </c>
      <c r="CD99" s="74">
        <v>8.7799696167765923E-2</v>
      </c>
      <c r="CE99" s="74">
        <v>6.4037381927288764E-2</v>
      </c>
      <c r="CF99" s="74">
        <v>0.13295040476351164</v>
      </c>
      <c r="CG99" s="74">
        <v>6.2846152779723344E-2</v>
      </c>
      <c r="CH99" s="74">
        <v>0.14085980729536232</v>
      </c>
      <c r="CI99" s="74">
        <v>5.9834172281638842E-2</v>
      </c>
      <c r="CJ99" s="74">
        <v>9.8841173922874836E-2</v>
      </c>
      <c r="CK99" s="74">
        <v>5.1224239055298708E-2</v>
      </c>
      <c r="CL99" s="74">
        <v>0.20558112884183449</v>
      </c>
      <c r="CM99" s="74">
        <v>6.791899667649659E-2</v>
      </c>
      <c r="CN99" s="74">
        <v>9.7461431974820559E-2</v>
      </c>
      <c r="CO99" s="74">
        <v>1.2821025286181493E-2</v>
      </c>
      <c r="CP99" s="74">
        <v>8.1951988380049075E-3</v>
      </c>
      <c r="CQ99" s="74">
        <v>2.2666046823394844E-2</v>
      </c>
      <c r="CR99" s="21" t="s">
        <v>432</v>
      </c>
      <c r="CS99" s="74">
        <v>1.2127933344118959E-2</v>
      </c>
      <c r="CT99" s="74">
        <v>1.1433986775338511E-2</v>
      </c>
      <c r="CU99" s="74">
        <v>5.039878883728223E-2</v>
      </c>
      <c r="CV99" s="74">
        <v>3.8249277594179953E-2</v>
      </c>
      <c r="CW99" s="74">
        <v>0.11003144517118806</v>
      </c>
      <c r="CX99" s="74">
        <v>4.8201272870380507E-2</v>
      </c>
      <c r="CY99" s="74">
        <v>9.0241372566541203E-2</v>
      </c>
      <c r="CZ99" s="74">
        <v>4.0090913427982766E-2</v>
      </c>
      <c r="DA99" s="74">
        <v>0.10764533772973199</v>
      </c>
      <c r="DB99" s="74">
        <v>2.4196741546343787E-2</v>
      </c>
      <c r="DC99" s="74">
        <v>7.6341143787727675E-2</v>
      </c>
      <c r="DD99" s="74">
        <v>1.6024508924715415E-2</v>
      </c>
      <c r="DE99" s="74">
        <v>3.7367202664124445E-2</v>
      </c>
      <c r="DF99" s="74">
        <v>1.4568748404380482E-2</v>
      </c>
      <c r="DG99" s="74">
        <v>2.2969705954599347E-2</v>
      </c>
      <c r="DI99" s="74">
        <v>0.4911419118542108</v>
      </c>
      <c r="DJ99" s="74">
        <v>0.75213707894024406</v>
      </c>
      <c r="DK99" s="74">
        <v>0.42944567500614711</v>
      </c>
      <c r="DL99" s="74">
        <v>1.5314047952061285</v>
      </c>
      <c r="DM99" s="74">
        <v>0.87438205667453317</v>
      </c>
      <c r="DN99" s="74">
        <v>4.6273342612796284</v>
      </c>
      <c r="DO99" s="74">
        <v>2.4106375275441847</v>
      </c>
      <c r="DP99" s="74">
        <v>2.9322122215580322</v>
      </c>
      <c r="DQ99" s="74">
        <v>1.5888647474211891E-2</v>
      </c>
      <c r="DR99" s="74">
        <v>8.3990534974948683E-3</v>
      </c>
      <c r="DS99" s="74">
        <v>1.6443636397287884E-2</v>
      </c>
      <c r="DT99" s="74">
        <v>4.5374233825486637E-2</v>
      </c>
      <c r="DU99" s="74">
        <v>2.2678332701787308E-2</v>
      </c>
      <c r="DV99" s="74">
        <v>7.7706517696986402E-2</v>
      </c>
      <c r="DW99" s="74">
        <v>3.1077386199282173E-2</v>
      </c>
      <c r="DX99" s="74">
        <v>0.52861979039606566</v>
      </c>
      <c r="DY99" s="74">
        <v>1.3791555683831431</v>
      </c>
      <c r="DZ99" s="74">
        <v>0.49980640530505044</v>
      </c>
      <c r="EA99" s="74">
        <v>0.36685723108966489</v>
      </c>
      <c r="EB99" s="74">
        <v>3.2350420704735608E-2</v>
      </c>
      <c r="EC99" s="74">
        <v>3.3480417778250948E-2</v>
      </c>
      <c r="ED99" s="74">
        <v>9.2385179782733348E-2</v>
      </c>
      <c r="EE99" s="74">
        <v>0.1582160182657199</v>
      </c>
      <c r="EF99" s="74">
        <v>0.12428413607446254</v>
      </c>
      <c r="EG99" s="74">
        <v>0.11323665731228807</v>
      </c>
      <c r="EH99" s="74">
        <v>8.5617960406851962E-2</v>
      </c>
      <c r="EI99" s="74">
        <v>0.14637909359881143</v>
      </c>
      <c r="EJ99" s="74">
        <v>0.19885461771914004</v>
      </c>
      <c r="EK99" s="74">
        <v>3.0380566595979732E-2</v>
      </c>
      <c r="EL99" s="74">
        <v>0.69875303170753378</v>
      </c>
      <c r="EM99" s="74">
        <v>0.3756142779139312</v>
      </c>
      <c r="EN99" s="74">
        <v>0.25685388122055591</v>
      </c>
      <c r="EO99" s="74">
        <v>0.1905690086475092</v>
      </c>
      <c r="EP99" s="74">
        <v>8.8379830097395584E-2</v>
      </c>
      <c r="EQ99" s="74">
        <v>0.53580271996546081</v>
      </c>
      <c r="ER99" s="74">
        <v>0.2071402267907709</v>
      </c>
      <c r="ES99" s="74">
        <v>9.1141699787939207E-2</v>
      </c>
      <c r="ET99" s="74">
        <v>7.1808611954133905E-2</v>
      </c>
      <c r="EU99" s="74">
        <v>0.37009053853284402</v>
      </c>
      <c r="EV99" s="74">
        <v>4.9713654429785009E-2</v>
      </c>
      <c r="EW99" s="74">
        <v>9.3903569478482801E-2</v>
      </c>
      <c r="EX99" s="74">
        <v>0.14361722390826781</v>
      </c>
      <c r="EY99" s="74">
        <v>1.0495104824065724</v>
      </c>
      <c r="EZ99" s="74">
        <v>0.21134020618556698</v>
      </c>
      <c r="FA99" s="74">
        <v>0.74193548387096764</v>
      </c>
      <c r="FB99" s="74">
        <v>0.44</v>
      </c>
      <c r="FC99" s="74">
        <v>3.8220812998211713</v>
      </c>
      <c r="FD99" s="74">
        <v>1.1768454988784063E-2</v>
      </c>
      <c r="FE99" s="70">
        <v>0</v>
      </c>
      <c r="FF99" s="70">
        <v>0</v>
      </c>
      <c r="FG99" s="74">
        <v>3.1178253573206152E-2</v>
      </c>
      <c r="FH99" s="74">
        <v>6.8861878851126934E-2</v>
      </c>
      <c r="FI99" s="74">
        <v>8.2965439829731216E-2</v>
      </c>
      <c r="FJ99" s="74">
        <v>1.5711353165691676E-2</v>
      </c>
      <c r="FK99" s="74">
        <v>6.4105974426240026E-2</v>
      </c>
      <c r="FL99" s="74">
        <v>0.27459135483478009</v>
      </c>
      <c r="FM99" s="70" t="s">
        <v>402</v>
      </c>
      <c r="FN99" s="70" t="s">
        <v>402</v>
      </c>
      <c r="FO99" s="70" t="s">
        <v>402</v>
      </c>
      <c r="FP99" s="70" t="s">
        <v>392</v>
      </c>
      <c r="FQ99" s="70" t="s">
        <v>392</v>
      </c>
    </row>
    <row r="100" spans="1:173" ht="12.75" customHeight="1" x14ac:dyDescent="0.25">
      <c r="A100" s="69" t="s">
        <v>270</v>
      </c>
      <c r="B100" s="70" t="s">
        <v>6</v>
      </c>
      <c r="C100" s="70" t="s">
        <v>85</v>
      </c>
      <c r="D100" s="70">
        <v>2008</v>
      </c>
      <c r="E100" s="71" t="s">
        <v>286</v>
      </c>
      <c r="F100" s="71"/>
      <c r="G100" s="71">
        <v>71.358000000000004</v>
      </c>
      <c r="H100" s="71">
        <v>152.15299999999999</v>
      </c>
      <c r="I100" s="72">
        <v>1</v>
      </c>
      <c r="J100" s="73">
        <v>9</v>
      </c>
      <c r="K100" s="73">
        <v>19.8237253739</v>
      </c>
      <c r="L100" s="73">
        <v>812.92380800000001</v>
      </c>
      <c r="M100" s="73">
        <v>397.852283</v>
      </c>
      <c r="N100" s="71">
        <v>1.35</v>
      </c>
      <c r="O100" s="71">
        <v>0.152</v>
      </c>
      <c r="P100" s="71">
        <v>8.8815789473684212</v>
      </c>
      <c r="Q100" s="71">
        <v>27.960100000000001</v>
      </c>
      <c r="R100" s="71">
        <v>-27.4</v>
      </c>
      <c r="S100" s="71">
        <v>-681.840010130363</v>
      </c>
      <c r="T100" s="71" t="s">
        <v>123</v>
      </c>
      <c r="U100" s="71">
        <v>197.5</v>
      </c>
      <c r="V100" s="71">
        <v>148.30000000000001</v>
      </c>
      <c r="W100" s="71">
        <v>962</v>
      </c>
      <c r="X100" s="71">
        <v>61</v>
      </c>
      <c r="Y100" s="71">
        <v>3</v>
      </c>
      <c r="Z100" s="71">
        <v>55</v>
      </c>
      <c r="AA100" s="71">
        <v>26.4</v>
      </c>
      <c r="AB100" s="71">
        <v>0.8</v>
      </c>
      <c r="AC100" s="71">
        <v>26.3</v>
      </c>
      <c r="AD100" s="71">
        <v>0.7</v>
      </c>
      <c r="AE100" s="71">
        <v>23.2</v>
      </c>
      <c r="AF100" s="71">
        <v>3.5</v>
      </c>
      <c r="AG100" s="71">
        <v>0.19878989013218001</v>
      </c>
      <c r="AH100" s="71">
        <v>19.878989013218</v>
      </c>
      <c r="AI100" s="71">
        <v>0.14096887939942801</v>
      </c>
      <c r="AJ100" s="71">
        <v>0.65379961032701694</v>
      </c>
      <c r="AK100" s="71">
        <v>65.379961032701701</v>
      </c>
      <c r="AL100" s="71">
        <v>8.5232380930168397E-2</v>
      </c>
      <c r="AM100" s="71">
        <v>0.14741049954080099</v>
      </c>
      <c r="AN100" s="71">
        <v>14.741049954080099</v>
      </c>
      <c r="AO100" s="71">
        <v>9.56018013225549E-2</v>
      </c>
      <c r="AP100" s="71">
        <v>0.76683985666594112</v>
      </c>
      <c r="AQ100" s="71">
        <v>0.23316014333405888</v>
      </c>
      <c r="AR100" s="71">
        <v>1.2957556473900238</v>
      </c>
      <c r="AS100" s="71">
        <v>4.261607754696831</v>
      </c>
      <c r="AT100" s="71">
        <v>5.5573634020868532</v>
      </c>
      <c r="AU100" s="71">
        <v>85.25895004591969</v>
      </c>
      <c r="AV100" s="70"/>
      <c r="AW100" s="70"/>
      <c r="AX100" s="74">
        <v>7.9617531816446969E-4</v>
      </c>
      <c r="AY100" s="74">
        <v>5.4822844855079772E-3</v>
      </c>
      <c r="AZ100" s="74">
        <v>4.9692229767775457E-3</v>
      </c>
      <c r="BA100" s="74">
        <v>2.5148457043308028E-4</v>
      </c>
      <c r="BB100" s="74">
        <v>2.6044434528896781E-3</v>
      </c>
      <c r="BC100" s="74">
        <v>2.6476116891868827E-3</v>
      </c>
      <c r="BD100" s="74">
        <v>7.0570636967686416E-3</v>
      </c>
      <c r="BE100" s="74">
        <v>6.6565190490526279E-3</v>
      </c>
      <c r="BF100" s="74">
        <v>1.6066967841196607E-2</v>
      </c>
      <c r="BG100" s="74">
        <v>7.8863750087428634E-3</v>
      </c>
      <c r="BH100" s="74">
        <v>1.9703286422023333E-2</v>
      </c>
      <c r="BI100" s="74">
        <v>6.9655809452253128E-3</v>
      </c>
      <c r="BJ100" s="74">
        <v>2.783055253389783E-2</v>
      </c>
      <c r="BK100" s="74">
        <v>5.7308840427626453E-3</v>
      </c>
      <c r="BL100" s="74">
        <v>2.7231579091467433E-2</v>
      </c>
      <c r="BM100" s="74">
        <v>3.2952783134795709E-3</v>
      </c>
      <c r="BN100" s="74">
        <v>2.9331791154435793E-2</v>
      </c>
      <c r="BO100" s="74">
        <v>1.9763392103318298E-3</v>
      </c>
      <c r="BP100" s="74">
        <v>1.3975866767056914E-2</v>
      </c>
      <c r="BQ100" s="74">
        <v>3.5983835674770108E-3</v>
      </c>
      <c r="BR100" s="74">
        <v>4.6916762680441291E-3</v>
      </c>
      <c r="BS100" s="74">
        <v>3.4432238551082364E-2</v>
      </c>
      <c r="BT100" s="74">
        <v>2.2899566271082764E-2</v>
      </c>
      <c r="BU100" s="74">
        <v>3.3438858023011449E-2</v>
      </c>
      <c r="BV100" s="74">
        <v>1.266325889381675E-2</v>
      </c>
      <c r="BW100" s="74">
        <v>4.3200719808563999E-2</v>
      </c>
      <c r="BX100" s="74">
        <v>9.0177509593468153E-3</v>
      </c>
      <c r="BY100" s="74">
        <v>7.9671796695350156E-3</v>
      </c>
      <c r="BZ100" s="74">
        <v>5.8876359636396338E-3</v>
      </c>
      <c r="CA100" s="74">
        <v>6.5218843790902205E-3</v>
      </c>
      <c r="CB100" s="74">
        <v>1.1083353102414538E-2</v>
      </c>
      <c r="CC100" s="74">
        <v>7.5812341402162571E-3</v>
      </c>
      <c r="CD100" s="74">
        <v>2.3617648967012385E-2</v>
      </c>
      <c r="CE100" s="74">
        <v>1.5120792903156341E-2</v>
      </c>
      <c r="CF100" s="74">
        <v>3.445889232992725E-2</v>
      </c>
      <c r="CG100" s="74">
        <v>1.4179515830263023E-2</v>
      </c>
      <c r="CH100" s="74">
        <v>3.5580863969049734E-2</v>
      </c>
      <c r="CI100" s="74">
        <v>1.3849497657476973E-2</v>
      </c>
      <c r="CJ100" s="74">
        <v>3.8863894941666678E-2</v>
      </c>
      <c r="CK100" s="74">
        <v>1.6040372677730542E-2</v>
      </c>
      <c r="CL100" s="74">
        <v>4.6103820063349794E-2</v>
      </c>
      <c r="CN100" s="74">
        <v>2.3629487701166275E-2</v>
      </c>
      <c r="CO100" s="74">
        <v>1.6732172529685747E-2</v>
      </c>
      <c r="CP100" s="74">
        <v>6.4190191215233779E-3</v>
      </c>
      <c r="CQ100" s="74">
        <v>1.272389251555698E-2</v>
      </c>
      <c r="CR100" s="74">
        <v>4.1455652228406638E-3</v>
      </c>
      <c r="CS100" s="74">
        <v>3.0086319348859485E-3</v>
      </c>
      <c r="CT100" s="74">
        <v>6.2901882644003232E-3</v>
      </c>
      <c r="CU100" s="74">
        <v>5.1094776094070683E-2</v>
      </c>
      <c r="CV100" s="74">
        <v>3.1380471600864865E-2</v>
      </c>
      <c r="CW100" s="74">
        <v>0.12514778559344955</v>
      </c>
      <c r="CX100" s="74">
        <v>4.1687881010940238E-2</v>
      </c>
      <c r="CY100" s="74">
        <v>8.836841108615745E-2</v>
      </c>
      <c r="CZ100" s="74">
        <v>2.7171669467570818E-2</v>
      </c>
      <c r="DA100" s="74">
        <v>0.1518582288353324</v>
      </c>
      <c r="DB100" s="74">
        <v>1.9798109147732987E-2</v>
      </c>
      <c r="DC100" s="74">
        <v>9.8404046621672958E-2</v>
      </c>
      <c r="DD100" s="74">
        <v>9.8782420437965573E-3</v>
      </c>
      <c r="DE100" s="74">
        <v>3.4151398665595578E-2</v>
      </c>
      <c r="DF100" s="74">
        <v>8.3375964802094721E-3</v>
      </c>
      <c r="DG100" s="74">
        <v>1.8594375853021365E-2</v>
      </c>
      <c r="DH100" s="74">
        <v>2.7799942464906144E-3</v>
      </c>
      <c r="DI100" s="74">
        <v>0.13604115848068066</v>
      </c>
      <c r="DJ100" s="74">
        <v>0.19907685746946399</v>
      </c>
      <c r="DK100" s="74">
        <v>0.45656207820108957</v>
      </c>
      <c r="DL100" s="74">
        <v>1.4633575580564839</v>
      </c>
      <c r="DM100" s="74">
        <v>3.3560584406955511</v>
      </c>
      <c r="DN100" s="74">
        <v>5.0208410602161955</v>
      </c>
      <c r="DO100" s="74">
        <v>3.0680771260353836</v>
      </c>
      <c r="DP100" s="74">
        <v>4.710250880379121</v>
      </c>
      <c r="DQ100" s="74">
        <v>5.5023729265389759E-3</v>
      </c>
      <c r="DR100" s="74">
        <v>3.1158299430783624E-3</v>
      </c>
      <c r="DS100" s="74">
        <v>2.9884537873968689E-3</v>
      </c>
      <c r="DT100" s="74">
        <v>2.5405398585547228E-2</v>
      </c>
      <c r="DU100" s="74">
        <v>1.1742400319683167E-2</v>
      </c>
      <c r="DV100" s="74">
        <v>3.3896225299483079E-2</v>
      </c>
      <c r="DW100" s="74">
        <v>1.4858230262761528E-2</v>
      </c>
      <c r="DX100" s="74">
        <v>0.56627022280698769</v>
      </c>
      <c r="DY100" s="74">
        <v>3.9292561153878633</v>
      </c>
      <c r="DZ100" s="74">
        <v>0.46220098772090318</v>
      </c>
      <c r="EA100" s="74">
        <v>0.41355432033140566</v>
      </c>
      <c r="EB100" s="74">
        <v>4.0446383932553565E-2</v>
      </c>
      <c r="EC100" s="74">
        <v>2.196727682101635E-2</v>
      </c>
      <c r="ED100" s="74">
        <v>0.18674788475250356</v>
      </c>
      <c r="EE100" s="74">
        <v>0.24916154550607347</v>
      </c>
      <c r="EF100" s="74">
        <v>0.87392391300460304</v>
      </c>
      <c r="EG100" s="74">
        <v>0.89323714865111359</v>
      </c>
      <c r="EH100" s="74">
        <v>0.6807915565394973</v>
      </c>
      <c r="EI100" s="74">
        <v>1.5402305428092173</v>
      </c>
      <c r="EJ100" s="74">
        <v>0.77252942586042261</v>
      </c>
      <c r="EK100" s="74">
        <v>0.31384007925579666</v>
      </c>
      <c r="EL100" s="74">
        <v>5.0745526661206499</v>
      </c>
      <c r="EM100" s="74">
        <v>2.6266000479254368</v>
      </c>
      <c r="EN100" s="74">
        <v>2.6797114459533411</v>
      </c>
      <c r="EO100" s="74">
        <v>1.2119055368185379</v>
      </c>
      <c r="EP100" s="74">
        <v>0.82081251497669905</v>
      </c>
      <c r="EQ100" s="74">
        <v>4.7124294977485768</v>
      </c>
      <c r="ER100" s="74">
        <v>1.2457036991999315</v>
      </c>
      <c r="ES100" s="74">
        <v>0.46834596442788118</v>
      </c>
      <c r="ET100" s="74">
        <v>0.45386103769299818</v>
      </c>
      <c r="EU100" s="74">
        <v>2.1679107013208112</v>
      </c>
      <c r="EV100" s="74">
        <v>7.7252942586042261E-2</v>
      </c>
      <c r="EW100" s="74">
        <v>0.1641625029953398</v>
      </c>
      <c r="EX100" s="74">
        <v>0.24141544558138203</v>
      </c>
      <c r="EY100" s="74">
        <v>7.1217556446507686</v>
      </c>
      <c r="EZ100" s="74">
        <v>0.18954918032786891</v>
      </c>
      <c r="FA100" s="74">
        <v>0.45225225225225224</v>
      </c>
      <c r="FB100" s="74">
        <v>0.37596899224806202</v>
      </c>
      <c r="FC100" s="74">
        <v>5.144831100399605</v>
      </c>
      <c r="FD100" s="74">
        <v>0.13191778689840522</v>
      </c>
      <c r="FE100" s="74">
        <v>3.0325208999401804E-2</v>
      </c>
      <c r="FF100" s="74">
        <v>9.6576619398352388E-3</v>
      </c>
      <c r="FG100" s="74">
        <v>0.15940651880268589</v>
      </c>
      <c r="FH100" s="74">
        <v>0.42988105487209238</v>
      </c>
      <c r="FI100" s="74">
        <v>0.38050169424147989</v>
      </c>
      <c r="FJ100" s="74">
        <v>4.155299522583638E-2</v>
      </c>
      <c r="FK100" s="74">
        <v>0.20101158721930087</v>
      </c>
      <c r="FL100" s="74">
        <v>1.3842545081990376</v>
      </c>
      <c r="FM100" s="70" t="s">
        <v>402</v>
      </c>
      <c r="FN100" s="70" t="s">
        <v>402</v>
      </c>
      <c r="FO100" s="70" t="s">
        <v>402</v>
      </c>
      <c r="FP100" s="70" t="s">
        <v>427</v>
      </c>
      <c r="FQ100" s="70" t="s">
        <v>392</v>
      </c>
    </row>
    <row r="101" spans="1:173" s="63" customFormat="1" ht="12.75" customHeight="1" x14ac:dyDescent="0.25">
      <c r="A101" s="62" t="s">
        <v>150</v>
      </c>
      <c r="B101" s="64"/>
      <c r="C101" s="64" t="s">
        <v>24</v>
      </c>
      <c r="D101" s="65">
        <v>2004</v>
      </c>
      <c r="E101" s="64" t="s">
        <v>284</v>
      </c>
      <c r="F101" s="64"/>
      <c r="G101" s="64">
        <v>70</v>
      </c>
      <c r="H101" s="64">
        <v>164.166666666666</v>
      </c>
      <c r="I101" s="65">
        <v>2</v>
      </c>
      <c r="J101" s="66">
        <v>32</v>
      </c>
      <c r="K101" s="66">
        <v>26.1526374438</v>
      </c>
      <c r="L101" s="66">
        <v>1285.5923170000001</v>
      </c>
      <c r="M101" s="66">
        <v>129.80874</v>
      </c>
      <c r="N101" s="64">
        <v>1.73</v>
      </c>
      <c r="O101" s="64">
        <v>0.109</v>
      </c>
      <c r="P101" s="64">
        <v>15.871559633027523</v>
      </c>
      <c r="Q101" s="64"/>
      <c r="R101" s="64">
        <v>-26.7</v>
      </c>
      <c r="S101" s="64">
        <v>-503</v>
      </c>
      <c r="T101" s="64"/>
      <c r="U101" s="64">
        <v>197.5</v>
      </c>
      <c r="V101" s="64">
        <v>148.30000000000001</v>
      </c>
      <c r="W101" s="64">
        <v>962</v>
      </c>
      <c r="X101" s="64">
        <v>61</v>
      </c>
      <c r="Y101" s="64">
        <v>50</v>
      </c>
      <c r="Z101" s="64">
        <v>12</v>
      </c>
      <c r="AA101" s="64">
        <v>26.4</v>
      </c>
      <c r="AB101" s="64">
        <v>0.8</v>
      </c>
      <c r="AC101" s="64">
        <v>26.3</v>
      </c>
      <c r="AD101" s="64">
        <v>0.7</v>
      </c>
      <c r="AE101" s="64">
        <v>21</v>
      </c>
      <c r="AF101" s="64">
        <v>2.6</v>
      </c>
      <c r="AG101" s="64">
        <v>0.50313346488397803</v>
      </c>
      <c r="AH101" s="64">
        <v>50.313346488397805</v>
      </c>
      <c r="AI101" s="64">
        <v>0.179056115925083</v>
      </c>
      <c r="AJ101" s="64">
        <v>0.38850659475489702</v>
      </c>
      <c r="AK101" s="64">
        <v>38.850659475489699</v>
      </c>
      <c r="AL101" s="64">
        <v>0.115646122904878</v>
      </c>
      <c r="AM101" s="64">
        <v>0.10835994036112399</v>
      </c>
      <c r="AN101" s="64">
        <v>10.8359940361124</v>
      </c>
      <c r="AO101" s="64">
        <v>0.112905879289248</v>
      </c>
      <c r="AP101" s="64">
        <v>0.43572133234149085</v>
      </c>
      <c r="AQ101" s="64">
        <v>0.5642786676585092</v>
      </c>
      <c r="AR101" s="64"/>
      <c r="AS101" s="64"/>
      <c r="AT101" s="64"/>
      <c r="AU101" s="64">
        <v>89.164005963887504</v>
      </c>
      <c r="DL101" s="67">
        <v>0.684782608695652</v>
      </c>
      <c r="DM101" s="67">
        <v>1.7680321688866545</v>
      </c>
      <c r="DN101" s="67">
        <v>7.8034188034188059</v>
      </c>
      <c r="DO101" s="67">
        <v>5.1562499999999991</v>
      </c>
      <c r="DP101" s="67">
        <v>9.6474358974358978</v>
      </c>
      <c r="EB101" s="67">
        <v>0.12880120633324951</v>
      </c>
      <c r="EC101" s="67">
        <v>0.14011058054787631</v>
      </c>
      <c r="ED101" s="67">
        <v>2.4271173661724048</v>
      </c>
      <c r="EE101" s="67">
        <v>2.6960291530535305</v>
      </c>
      <c r="EZ101" s="82"/>
      <c r="FA101" s="82"/>
      <c r="FB101" s="82"/>
      <c r="FC101" s="82"/>
      <c r="FM101" s="70" t="s">
        <v>395</v>
      </c>
      <c r="FN101" s="70" t="s">
        <v>395</v>
      </c>
      <c r="FO101" s="70" t="s">
        <v>395</v>
      </c>
      <c r="FP101" s="70"/>
      <c r="FQ101" s="70" t="s">
        <v>395</v>
      </c>
    </row>
    <row r="102" spans="1:173" ht="12.75" customHeight="1" x14ac:dyDescent="0.25">
      <c r="A102" s="69" t="s">
        <v>272</v>
      </c>
      <c r="B102" s="71" t="s">
        <v>15</v>
      </c>
      <c r="C102" s="71" t="s">
        <v>15</v>
      </c>
      <c r="D102" s="72">
        <v>2011</v>
      </c>
      <c r="E102" s="71" t="s">
        <v>284</v>
      </c>
      <c r="F102" s="71"/>
      <c r="G102" s="71">
        <v>72.64</v>
      </c>
      <c r="H102" s="71">
        <v>175.41</v>
      </c>
      <c r="I102" s="72">
        <v>5</v>
      </c>
      <c r="J102" s="73">
        <v>52</v>
      </c>
      <c r="K102" s="73">
        <v>310.32450431400002</v>
      </c>
      <c r="L102" s="73">
        <v>1539.383724</v>
      </c>
      <c r="M102" s="73">
        <v>626.17283399999997</v>
      </c>
      <c r="N102" s="71">
        <v>1.79</v>
      </c>
      <c r="O102" s="71">
        <v>0.24399999999999999</v>
      </c>
      <c r="P102" s="71">
        <v>7.3360655737704921</v>
      </c>
      <c r="Q102" s="71">
        <v>31.0364</v>
      </c>
      <c r="R102" s="71">
        <v>-23.37</v>
      </c>
      <c r="S102" s="71">
        <v>-251.28322587724116</v>
      </c>
      <c r="T102" s="71" t="s">
        <v>51</v>
      </c>
      <c r="U102" s="71">
        <v>197.5</v>
      </c>
      <c r="V102" s="71">
        <v>148.30000000000001</v>
      </c>
      <c r="W102" s="71">
        <v>962</v>
      </c>
      <c r="X102" s="71">
        <v>61</v>
      </c>
      <c r="Y102" s="71">
        <v>50</v>
      </c>
      <c r="Z102" s="71">
        <v>12</v>
      </c>
      <c r="AA102" s="71">
        <v>26.4</v>
      </c>
      <c r="AB102" s="71">
        <v>0.8</v>
      </c>
      <c r="AC102" s="71">
        <v>26.3</v>
      </c>
      <c r="AD102" s="71">
        <v>0.7</v>
      </c>
      <c r="AE102" s="71">
        <v>21</v>
      </c>
      <c r="AF102" s="71">
        <v>2.6</v>
      </c>
      <c r="AG102" s="71">
        <v>0.30798317282281601</v>
      </c>
      <c r="AH102" s="71">
        <v>30.798317282281602</v>
      </c>
      <c r="AI102" s="71">
        <v>0.16894985948420399</v>
      </c>
      <c r="AJ102" s="71">
        <v>0.16513136970491801</v>
      </c>
      <c r="AK102" s="71">
        <v>16.5131369704918</v>
      </c>
      <c r="AL102" s="71">
        <v>6.1956453560107101E-2</v>
      </c>
      <c r="AM102" s="71">
        <v>0.52688545747226501</v>
      </c>
      <c r="AN102" s="71">
        <v>52.688545747226499</v>
      </c>
      <c r="AO102" s="71">
        <v>0.13712100488451701</v>
      </c>
      <c r="AP102" s="71">
        <v>0.34903042468883316</v>
      </c>
      <c r="AQ102" s="71">
        <v>0.65096957531116684</v>
      </c>
      <c r="AR102" s="71">
        <v>3.1795210914976764</v>
      </c>
      <c r="AS102" s="71">
        <v>1.7047641532894526</v>
      </c>
      <c r="AT102" s="71">
        <v>4.8842852447871286</v>
      </c>
      <c r="AU102" s="71">
        <v>47.311454252773402</v>
      </c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4">
        <v>0.20185975177533477</v>
      </c>
      <c r="EG102" s="74">
        <v>6.3441636272248081E-2</v>
      </c>
      <c r="EH102" s="74">
        <v>0.13841811550308669</v>
      </c>
      <c r="EI102" s="74">
        <v>0.1672552228995631</v>
      </c>
      <c r="EJ102" s="74">
        <v>0.13265069402379145</v>
      </c>
      <c r="EK102" s="74">
        <v>1.7302264437885836E-2</v>
      </c>
      <c r="EL102" s="74">
        <v>0.72092768491190984</v>
      </c>
      <c r="EM102" s="74">
        <v>0.31720818136124035</v>
      </c>
      <c r="EN102" s="74">
        <v>5.7674214792952788E-2</v>
      </c>
      <c r="EO102" s="74">
        <v>4.0371950355066959E-2</v>
      </c>
      <c r="EP102" s="74">
        <v>1.7302264437885836E-2</v>
      </c>
      <c r="EQ102" s="74">
        <v>0.11534842958590558</v>
      </c>
      <c r="ER102" s="74">
        <v>4.0371950355066959E-2</v>
      </c>
      <c r="ES102" s="74">
        <v>1.7302264437885836E-2</v>
      </c>
      <c r="ET102" s="74">
        <v>1.1534842958590559E-2</v>
      </c>
      <c r="EU102" s="74">
        <v>6.9209057751543374E-2</v>
      </c>
      <c r="EV102" s="74">
        <v>1.7302264437885836E-2</v>
      </c>
      <c r="EW102" s="74">
        <v>3.4604528875771673E-2</v>
      </c>
      <c r="EX102" s="74">
        <v>5.1906793313657502E-2</v>
      </c>
      <c r="EY102" s="74">
        <v>0.23646428065110647</v>
      </c>
      <c r="EZ102" s="74">
        <v>0.54999999999999993</v>
      </c>
      <c r="FA102" s="74">
        <v>0.70000000000000007</v>
      </c>
      <c r="FB102" s="74">
        <v>0.42857142857142849</v>
      </c>
      <c r="FC102" s="74">
        <v>1.9835183428860439</v>
      </c>
      <c r="FD102" s="74">
        <v>1.0510651468051947E-2</v>
      </c>
      <c r="FE102" s="70">
        <v>0</v>
      </c>
      <c r="FF102" s="70">
        <v>0</v>
      </c>
      <c r="FG102" s="74">
        <v>1.3026639068632438E-2</v>
      </c>
      <c r="FH102" s="74">
        <v>2.5530693622220938E-2</v>
      </c>
      <c r="FI102" s="74">
        <v>3.2954872468063161E-2</v>
      </c>
      <c r="FJ102" s="74">
        <v>7.3007510479035104E-3</v>
      </c>
      <c r="FK102" s="74">
        <v>2.989095945993351E-2</v>
      </c>
      <c r="FL102" s="74">
        <v>0.11921456713480549</v>
      </c>
      <c r="FM102" s="70" t="s">
        <v>396</v>
      </c>
      <c r="FN102" s="70" t="s">
        <v>395</v>
      </c>
      <c r="FO102" s="70" t="s">
        <v>395</v>
      </c>
      <c r="FP102" s="70" t="s">
        <v>395</v>
      </c>
    </row>
    <row r="103" spans="1:173" ht="12.75" customHeight="1" x14ac:dyDescent="0.25">
      <c r="A103" s="69" t="s">
        <v>273</v>
      </c>
      <c r="B103" s="71" t="s">
        <v>15</v>
      </c>
      <c r="C103" s="71" t="s">
        <v>15</v>
      </c>
      <c r="D103" s="72">
        <v>2011</v>
      </c>
      <c r="E103" s="71" t="s">
        <v>284</v>
      </c>
      <c r="F103" s="71"/>
      <c r="G103" s="71">
        <v>69.989999999999995</v>
      </c>
      <c r="H103" s="71">
        <v>176.21</v>
      </c>
      <c r="I103" s="72">
        <v>5</v>
      </c>
      <c r="J103" s="73">
        <v>34</v>
      </c>
      <c r="K103" s="73">
        <v>11.341125738700001</v>
      </c>
      <c r="L103" s="73">
        <v>1694.9464399999999</v>
      </c>
      <c r="M103" s="73">
        <v>590.67043200000001</v>
      </c>
      <c r="N103" s="71">
        <v>0.83</v>
      </c>
      <c r="O103" s="71">
        <v>0.11600000000000001</v>
      </c>
      <c r="P103" s="71">
        <v>7.1551724137931023</v>
      </c>
      <c r="Q103" s="71">
        <v>14.2453</v>
      </c>
      <c r="R103" s="71">
        <v>-23.11</v>
      </c>
      <c r="S103" s="71">
        <v>-378.56284503739113</v>
      </c>
      <c r="T103" s="71" t="s">
        <v>57</v>
      </c>
      <c r="U103" s="71">
        <v>197.5</v>
      </c>
      <c r="V103" s="71">
        <v>148.30000000000001</v>
      </c>
      <c r="W103" s="71">
        <v>962</v>
      </c>
      <c r="X103" s="71">
        <v>61</v>
      </c>
      <c r="Y103" s="71">
        <v>50</v>
      </c>
      <c r="Z103" s="71">
        <v>12</v>
      </c>
      <c r="AA103" s="71">
        <v>26.4</v>
      </c>
      <c r="AB103" s="71">
        <v>0.8</v>
      </c>
      <c r="AC103" s="71">
        <v>26.3</v>
      </c>
      <c r="AD103" s="71">
        <v>0.7</v>
      </c>
      <c r="AE103" s="71">
        <v>21</v>
      </c>
      <c r="AF103" s="71">
        <v>2.6</v>
      </c>
      <c r="AG103" s="71">
        <v>0.205275954346615</v>
      </c>
      <c r="AH103" s="71">
        <v>20.527595434661499</v>
      </c>
      <c r="AI103" s="71">
        <v>0.13609520448045301</v>
      </c>
      <c r="AJ103" s="71">
        <v>0.31515239525789601</v>
      </c>
      <c r="AK103" s="71">
        <v>31.5152395257896</v>
      </c>
      <c r="AL103" s="71">
        <v>6.4128026342965896E-2</v>
      </c>
      <c r="AM103" s="71">
        <v>0.47957165039548899</v>
      </c>
      <c r="AN103" s="71">
        <v>47.957165039548897</v>
      </c>
      <c r="AO103" s="71">
        <v>9.8138370615579201E-2</v>
      </c>
      <c r="AP103" s="71">
        <v>0.60556346612821865</v>
      </c>
      <c r="AQ103" s="71">
        <v>0.39443653387178135</v>
      </c>
      <c r="AR103" s="71">
        <v>0.9927106129697727</v>
      </c>
      <c r="AS103" s="71">
        <v>1.5240709924899056</v>
      </c>
      <c r="AT103" s="71">
        <v>2.5167816054596783</v>
      </c>
      <c r="AU103" s="71">
        <v>52.042834960451096</v>
      </c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4">
        <v>9.9050213052726169E-2</v>
      </c>
      <c r="EG103" s="74">
        <v>7.5744280569731773E-2</v>
      </c>
      <c r="EH103" s="74">
        <v>0.11070317929422335</v>
      </c>
      <c r="EI103" s="74">
        <v>0.13400911177721775</v>
      </c>
      <c r="EJ103" s="74">
        <v>0.18062097674320651</v>
      </c>
      <c r="EK103" s="74">
        <v>2.9132415603742988E-2</v>
      </c>
      <c r="EL103" s="74">
        <v>0.62926017704084858</v>
      </c>
      <c r="EM103" s="74">
        <v>0.34376250412416726</v>
      </c>
      <c r="EN103" s="74">
        <v>0.2272328417091953</v>
      </c>
      <c r="EO103" s="74">
        <v>0.13400911177721775</v>
      </c>
      <c r="EP103" s="74">
        <v>6.4091314328234575E-2</v>
      </c>
      <c r="EQ103" s="74">
        <v>0.42533326781464759</v>
      </c>
      <c r="ER103" s="74">
        <v>0.19810042610545234</v>
      </c>
      <c r="ES103" s="74">
        <v>5.8264831207485976E-2</v>
      </c>
      <c r="ET103" s="74">
        <v>5.8264831207485976E-2</v>
      </c>
      <c r="EU103" s="74">
        <v>0.31463008852042429</v>
      </c>
      <c r="EV103" s="74">
        <v>4.0785381845240186E-2</v>
      </c>
      <c r="EW103" s="74">
        <v>9.9050213052726169E-2</v>
      </c>
      <c r="EX103" s="74">
        <v>0.13983559489796635</v>
      </c>
      <c r="EY103" s="74">
        <v>0.8797989512330382</v>
      </c>
      <c r="EZ103" s="74">
        <v>0.17808219178082194</v>
      </c>
      <c r="FA103" s="74">
        <v>0.58974358974358976</v>
      </c>
      <c r="FB103" s="74">
        <v>0.29411764705882354</v>
      </c>
      <c r="FC103" s="74">
        <v>3.0934880411369425</v>
      </c>
      <c r="FD103" s="74">
        <v>1.2412642394690225E-2</v>
      </c>
      <c r="FE103" s="70">
        <v>0</v>
      </c>
      <c r="FF103" s="70">
        <v>0</v>
      </c>
      <c r="FG103" s="74">
        <v>3.670083454205119E-2</v>
      </c>
      <c r="FH103" s="74">
        <v>6.8413467483574755E-2</v>
      </c>
      <c r="FI103" s="74">
        <v>0.10521106235517481</v>
      </c>
      <c r="FJ103" s="74">
        <v>1.2039882177711495E-2</v>
      </c>
      <c r="FK103" s="74">
        <v>4.9625651494843881E-2</v>
      </c>
      <c r="FL103" s="74">
        <v>0.28440354044804639</v>
      </c>
      <c r="FM103" s="70" t="s">
        <v>396</v>
      </c>
      <c r="FN103" s="70" t="s">
        <v>396</v>
      </c>
      <c r="FO103" s="70" t="s">
        <v>396</v>
      </c>
      <c r="FP103" s="70" t="s">
        <v>392</v>
      </c>
    </row>
    <row r="104" spans="1:173" ht="12.75" customHeight="1" x14ac:dyDescent="0.25">
      <c r="A104" s="69" t="s">
        <v>151</v>
      </c>
      <c r="B104" s="71" t="s">
        <v>15</v>
      </c>
      <c r="C104" s="71" t="s">
        <v>15</v>
      </c>
      <c r="D104" s="72">
        <v>2016</v>
      </c>
      <c r="E104" s="71" t="s">
        <v>284</v>
      </c>
      <c r="F104" s="71"/>
      <c r="G104" s="71">
        <v>73.37</v>
      </c>
      <c r="H104" s="71">
        <v>162.77000000000001</v>
      </c>
      <c r="I104" s="72">
        <v>5</v>
      </c>
      <c r="J104" s="73">
        <v>30</v>
      </c>
      <c r="K104" s="73">
        <v>306.76597250499998</v>
      </c>
      <c r="L104" s="73">
        <v>1118.6440259999999</v>
      </c>
      <c r="M104" s="73">
        <v>436.93956400000002</v>
      </c>
      <c r="N104" s="71">
        <v>1.1100000000000001</v>
      </c>
      <c r="O104" s="71">
        <v>0.159</v>
      </c>
      <c r="P104" s="71">
        <v>6.9811320754716988</v>
      </c>
      <c r="Q104" s="71">
        <v>34.865299999999998</v>
      </c>
      <c r="R104" s="71">
        <v>-25.26</v>
      </c>
      <c r="S104" s="71">
        <v>-673.96501034831431</v>
      </c>
      <c r="T104" s="71" t="s">
        <v>46</v>
      </c>
      <c r="U104" s="71">
        <v>197.5</v>
      </c>
      <c r="V104" s="71">
        <v>148.30000000000001</v>
      </c>
      <c r="W104" s="71">
        <v>962</v>
      </c>
      <c r="X104" s="71">
        <v>61</v>
      </c>
      <c r="Y104" s="71">
        <v>50</v>
      </c>
      <c r="Z104" s="71">
        <v>12</v>
      </c>
      <c r="AA104" s="71">
        <v>26.4</v>
      </c>
      <c r="AB104" s="71">
        <v>0.8</v>
      </c>
      <c r="AC104" s="71">
        <v>26.3</v>
      </c>
      <c r="AD104" s="71">
        <v>0.7</v>
      </c>
      <c r="AE104" s="71">
        <v>21</v>
      </c>
      <c r="AF104" s="71">
        <v>2.6</v>
      </c>
      <c r="AG104" s="71">
        <v>0.18359585505753201</v>
      </c>
      <c r="AH104" s="71">
        <v>18.359585505753202</v>
      </c>
      <c r="AI104" s="71">
        <v>0.115733598804503</v>
      </c>
      <c r="AJ104" s="71">
        <v>0.642345127453541</v>
      </c>
      <c r="AK104" s="71">
        <v>64.234512745354095</v>
      </c>
      <c r="AL104" s="71">
        <v>7.3127391600260397E-2</v>
      </c>
      <c r="AM104" s="71">
        <v>0.17405901748892399</v>
      </c>
      <c r="AN104" s="71">
        <v>17.405901748892401</v>
      </c>
      <c r="AO104" s="71">
        <v>7.9504725252807606E-2</v>
      </c>
      <c r="AP104" s="71">
        <v>0.77771310669274041</v>
      </c>
      <c r="AQ104" s="71">
        <v>0.22228689330725959</v>
      </c>
      <c r="AR104" s="71">
        <v>0.64880684524838517</v>
      </c>
      <c r="AS104" s="71">
        <v>2.2699745349545482</v>
      </c>
      <c r="AT104" s="71">
        <v>2.9187813802029332</v>
      </c>
      <c r="AU104" s="71">
        <v>82.594098251107297</v>
      </c>
      <c r="AV104" s="70"/>
      <c r="AW104" s="70"/>
      <c r="AX104" s="24" t="s">
        <v>432</v>
      </c>
      <c r="AY104" s="74">
        <v>6.3099108455816051E-4</v>
      </c>
      <c r="AZ104" s="74">
        <v>1.1457400997579429E-3</v>
      </c>
      <c r="BA104" s="74">
        <v>1.6912687989193765E-3</v>
      </c>
      <c r="BB104" s="74">
        <v>3.0872300095688473E-3</v>
      </c>
      <c r="BC104" s="74">
        <v>3.3710622779398159E-3</v>
      </c>
      <c r="BD104" s="74">
        <v>1.0060013336996392E-2</v>
      </c>
      <c r="BE104" s="74">
        <v>9.2050538024404625E-3</v>
      </c>
      <c r="BF104" s="74">
        <v>2.2545122687833239E-2</v>
      </c>
      <c r="BG104" s="74">
        <v>1.209433148831798E-2</v>
      </c>
      <c r="BH104" s="74">
        <v>2.7719765126300998E-2</v>
      </c>
      <c r="BI104" s="74">
        <v>1.1107480977936719E-2</v>
      </c>
      <c r="BJ104" s="74">
        <v>4.0257356545309091E-2</v>
      </c>
      <c r="BK104" s="74">
        <v>9.0607059352171872E-3</v>
      </c>
      <c r="BL104" s="74">
        <v>3.7481192838028796E-2</v>
      </c>
      <c r="BM104" s="74">
        <v>4.904084868976092E-3</v>
      </c>
      <c r="BN104" s="74">
        <v>3.8424671847171667E-2</v>
      </c>
      <c r="BO104" s="74">
        <v>3.4642452306736082E-3</v>
      </c>
      <c r="BP104" s="74">
        <v>1.5677464627182863E-2</v>
      </c>
      <c r="BQ104" s="74">
        <v>2.1938804111996187E-3</v>
      </c>
      <c r="BR104" s="74">
        <v>3.8405523261375199E-3</v>
      </c>
      <c r="BS104" s="74">
        <v>1.7053540968040598E-3</v>
      </c>
      <c r="BT104" s="74">
        <v>3.1664034270088531E-3</v>
      </c>
      <c r="BU104" s="74">
        <v>3.0972666574695985E-2</v>
      </c>
      <c r="BV104" s="74">
        <v>9.3131604338608804E-3</v>
      </c>
      <c r="BW104" s="74">
        <v>5.3296273793330712E-2</v>
      </c>
      <c r="BX104" s="74">
        <v>9.8190706307556247E-2</v>
      </c>
      <c r="BY104" s="74">
        <v>6.5283574994586232E-3</v>
      </c>
      <c r="BZ104" s="74">
        <v>4.703939526930008E-2</v>
      </c>
      <c r="CA104" s="74">
        <v>4.3096252799601237E-3</v>
      </c>
      <c r="CB104" s="74">
        <v>8.8338033516692921E-3</v>
      </c>
      <c r="CC104" s="74">
        <v>4.9204472874119906E-3</v>
      </c>
      <c r="CD104" s="74">
        <v>1.9874707697321501E-2</v>
      </c>
      <c r="CE104" s="74">
        <v>1.1350230798244786E-2</v>
      </c>
      <c r="CF104" s="74">
        <v>2.9158647881834775E-2</v>
      </c>
      <c r="CG104" s="74">
        <v>1.0565396523072576E-2</v>
      </c>
      <c r="CH104" s="74">
        <v>2.4671327168320174E-2</v>
      </c>
      <c r="CI104" s="74">
        <v>8.2141894318058326E-3</v>
      </c>
      <c r="CJ104" s="74">
        <v>2.3785857163747627E-2</v>
      </c>
      <c r="CK104" s="74">
        <v>6.2471509778253336E-3</v>
      </c>
      <c r="CL104" s="74">
        <v>3.6101770664402656E-2</v>
      </c>
      <c r="CO104" s="74">
        <v>4.6865301798939786E-3</v>
      </c>
      <c r="CP104" s="74">
        <v>2.4711270014231416E-3</v>
      </c>
      <c r="CQ104" s="74">
        <v>9.253674034677627E-3</v>
      </c>
      <c r="CR104" s="74">
        <v>1.5584271410201752E-3</v>
      </c>
      <c r="CS104" s="21" t="s">
        <v>431</v>
      </c>
      <c r="CT104" s="74">
        <v>3.243080609641047E-3</v>
      </c>
      <c r="CU104" s="74">
        <v>2.0561921346042143E-2</v>
      </c>
      <c r="CV104" s="74">
        <v>1.7592939524000113E-2</v>
      </c>
      <c r="CW104" s="74">
        <v>6.1273224657993626E-2</v>
      </c>
      <c r="CX104" s="74">
        <v>2.5168837498884801E-2</v>
      </c>
      <c r="CY104" s="74">
        <v>5.9225460428942972E-2</v>
      </c>
      <c r="CZ104" s="74">
        <v>2.3115922384401102E-2</v>
      </c>
      <c r="DA104" s="74">
        <v>8.3249194032018081E-2</v>
      </c>
      <c r="DB104" s="74">
        <v>1.5018632556223361E-2</v>
      </c>
      <c r="DC104" s="74">
        <v>7.0585677023370805E-2</v>
      </c>
      <c r="DD104" s="74">
        <v>7.7914384994948807E-3</v>
      </c>
      <c r="DE104" s="74">
        <v>2.4283194011897262E-2</v>
      </c>
      <c r="DF104" s="74">
        <v>5.1734969129500919E-3</v>
      </c>
      <c r="DG104" s="74">
        <v>1.1647103431254108E-2</v>
      </c>
      <c r="DH104" s="74">
        <v>2.0209476777950782E-3</v>
      </c>
      <c r="DI104" s="74">
        <v>0.18809696799679698</v>
      </c>
      <c r="DJ104" s="74">
        <v>0.13874433981100898</v>
      </c>
      <c r="DK104" s="74">
        <v>0.30009011928055268</v>
      </c>
      <c r="DL104" s="74">
        <v>0.73762135184109701</v>
      </c>
      <c r="DM104" s="74">
        <v>1.595401151206556</v>
      </c>
      <c r="DN104" s="74">
        <v>4.5596721249019279</v>
      </c>
      <c r="DO104" s="74">
        <v>3.8349662961802946</v>
      </c>
      <c r="DP104" s="74">
        <v>3.9759755469514761</v>
      </c>
      <c r="DQ104" s="74">
        <v>1.6901300323618008E-2</v>
      </c>
      <c r="DR104" s="74">
        <v>5.7723692698775139E-3</v>
      </c>
      <c r="DS104" s="74">
        <v>9.743267327889174E-3</v>
      </c>
      <c r="DT104" s="74">
        <v>5.2325839993051335E-2</v>
      </c>
      <c r="DU104" s="74">
        <v>1.6563585242058171E-2</v>
      </c>
      <c r="DV104" s="74">
        <v>7.8970407644558524E-2</v>
      </c>
      <c r="DW104" s="74">
        <v>2.2335954511935683E-2</v>
      </c>
      <c r="DX104" s="74">
        <v>0.34153403343831229</v>
      </c>
      <c r="DY104" s="74">
        <v>1.7000031595814364</v>
      </c>
      <c r="DZ104" s="74">
        <v>0.31654695355598206</v>
      </c>
      <c r="EA104" s="74">
        <v>0.26685715256726505</v>
      </c>
      <c r="EB104" s="74">
        <v>8.985418799470396E-2</v>
      </c>
      <c r="EC104" s="74">
        <v>5.1799172690838294E-2</v>
      </c>
      <c r="ED104" s="74">
        <v>0.27818545163334246</v>
      </c>
      <c r="EE104" s="74">
        <v>0.4198388123188847</v>
      </c>
      <c r="EF104" s="74">
        <v>8.595939228975516E-2</v>
      </c>
      <c r="EG104" s="74">
        <v>8.914307348567202E-2</v>
      </c>
      <c r="EH104" s="74">
        <v>6.3673623918337155E-2</v>
      </c>
      <c r="EI104" s="74">
        <v>0.12734724783667431</v>
      </c>
      <c r="EJ104" s="74">
        <v>0.15281669740400916</v>
      </c>
      <c r="EK104" s="74">
        <v>3.1836811959168577E-2</v>
      </c>
      <c r="EL104" s="74">
        <v>0.55077684689361639</v>
      </c>
      <c r="EM104" s="74">
        <v>0.3120007571998521</v>
      </c>
      <c r="EN104" s="74">
        <v>0.18783719055909459</v>
      </c>
      <c r="EO104" s="74">
        <v>0.10824516066117318</v>
      </c>
      <c r="EP104" s="74">
        <v>6.0489942722420288E-2</v>
      </c>
      <c r="EQ104" s="74">
        <v>0.35657229394268802</v>
      </c>
      <c r="ER104" s="74">
        <v>0.17191878457951032</v>
      </c>
      <c r="ES104" s="74">
        <v>5.7306261526503435E-2</v>
      </c>
      <c r="ET104" s="74">
        <v>5.7306261526503435E-2</v>
      </c>
      <c r="EU104" s="74">
        <v>0.28653130763251716</v>
      </c>
      <c r="EV104" s="74">
        <v>4.1387855546919157E-2</v>
      </c>
      <c r="EW104" s="74">
        <v>8.595939228975516E-2</v>
      </c>
      <c r="EX104" s="74">
        <v>0.12734724783667431</v>
      </c>
      <c r="EY104" s="74">
        <v>0.77045084941187947</v>
      </c>
      <c r="EZ104" s="74">
        <v>0.25000000000000006</v>
      </c>
      <c r="FA104" s="74">
        <v>0.57627118644067798</v>
      </c>
      <c r="FB104" s="74">
        <v>0.33333333333333331</v>
      </c>
      <c r="FC104" s="74">
        <v>2.6633814478330389</v>
      </c>
      <c r="FD104" s="74">
        <v>1.351832698092463E-2</v>
      </c>
      <c r="FE104" s="70">
        <v>0</v>
      </c>
      <c r="FF104" s="70">
        <v>0</v>
      </c>
      <c r="FG104" s="74">
        <v>3.3469038514703113E-2</v>
      </c>
      <c r="FH104" s="74">
        <v>6.7545539652170153E-2</v>
      </c>
      <c r="FI104" s="74">
        <v>8.8816891223805608E-2</v>
      </c>
      <c r="FJ104" s="74">
        <v>1.6809460167611517E-2</v>
      </c>
      <c r="FK104" s="74">
        <v>6.9116186915843925E-2</v>
      </c>
      <c r="FL104" s="74">
        <v>0.28927544345505896</v>
      </c>
      <c r="FM104" s="70" t="s">
        <v>396</v>
      </c>
      <c r="FN104" s="70" t="s">
        <v>396</v>
      </c>
      <c r="FO104" s="70" t="s">
        <v>396</v>
      </c>
      <c r="FP104" s="70" t="s">
        <v>392</v>
      </c>
      <c r="FQ104" s="70" t="s">
        <v>392</v>
      </c>
    </row>
    <row r="105" spans="1:173" ht="12.75" customHeight="1" x14ac:dyDescent="0.25">
      <c r="A105" s="69" t="s">
        <v>152</v>
      </c>
      <c r="B105" s="71" t="s">
        <v>15</v>
      </c>
      <c r="C105" s="71" t="s">
        <v>15</v>
      </c>
      <c r="D105" s="72">
        <v>2016</v>
      </c>
      <c r="E105" s="71" t="s">
        <v>284</v>
      </c>
      <c r="F105" s="71"/>
      <c r="G105" s="71">
        <v>72.61</v>
      </c>
      <c r="H105" s="71">
        <v>164.34</v>
      </c>
      <c r="I105" s="72">
        <v>5</v>
      </c>
      <c r="J105" s="73">
        <v>27</v>
      </c>
      <c r="K105" s="73">
        <v>269.29925210699997</v>
      </c>
      <c r="L105" s="73">
        <v>1186.5786230000001</v>
      </c>
      <c r="M105" s="73">
        <v>366.80753199999998</v>
      </c>
      <c r="N105" s="71">
        <v>0.85</v>
      </c>
      <c r="O105" s="71">
        <v>0.122</v>
      </c>
      <c r="P105" s="71">
        <v>6.9672131147540988</v>
      </c>
      <c r="Q105" s="71">
        <v>24.006900000000002</v>
      </c>
      <c r="R105" s="71">
        <v>-25.41</v>
      </c>
      <c r="S105" s="71">
        <v>-728.30259640199779</v>
      </c>
      <c r="T105" s="71" t="s">
        <v>47</v>
      </c>
      <c r="U105" s="71">
        <v>197.5</v>
      </c>
      <c r="V105" s="71">
        <v>148.30000000000001</v>
      </c>
      <c r="W105" s="71">
        <v>962</v>
      </c>
      <c r="X105" s="71">
        <v>61</v>
      </c>
      <c r="Y105" s="71">
        <v>50</v>
      </c>
      <c r="Z105" s="71">
        <v>12</v>
      </c>
      <c r="AA105" s="71">
        <v>26.4</v>
      </c>
      <c r="AB105" s="71">
        <v>0.8</v>
      </c>
      <c r="AC105" s="71">
        <v>26.3</v>
      </c>
      <c r="AD105" s="71">
        <v>0.7</v>
      </c>
      <c r="AE105" s="71">
        <v>21</v>
      </c>
      <c r="AF105" s="71">
        <v>2.6</v>
      </c>
      <c r="AG105" s="71">
        <v>0.155319821696627</v>
      </c>
      <c r="AH105" s="71">
        <v>15.531982169662701</v>
      </c>
      <c r="AI105" s="71">
        <v>0.101245860833845</v>
      </c>
      <c r="AJ105" s="71">
        <v>0.70540450236941199</v>
      </c>
      <c r="AK105" s="71">
        <v>70.540450236941197</v>
      </c>
      <c r="AL105" s="71">
        <v>6.9742108365182895E-2</v>
      </c>
      <c r="AM105" s="71">
        <v>0.13927567593396201</v>
      </c>
      <c r="AN105" s="71">
        <v>13.927567593396201</v>
      </c>
      <c r="AO105" s="71">
        <v>7.0063095693820104E-2</v>
      </c>
      <c r="AP105" s="71">
        <v>0.81954753995692808</v>
      </c>
      <c r="AQ105" s="71">
        <v>0.18045246004307192</v>
      </c>
      <c r="AR105" s="71">
        <v>0.46744299003958445</v>
      </c>
      <c r="AS105" s="71">
        <v>2.1229511222269437</v>
      </c>
      <c r="AT105" s="71">
        <v>2.5903941122665275</v>
      </c>
      <c r="AU105" s="71">
        <v>86.072432406603895</v>
      </c>
      <c r="AV105" s="70"/>
      <c r="AW105" s="70"/>
      <c r="AX105" s="23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22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4">
        <v>6.3731677142821422E-2</v>
      </c>
      <c r="EG105" s="74">
        <v>6.7272325872978184E-2</v>
      </c>
      <c r="EH105" s="74">
        <v>4.9569082222194458E-2</v>
      </c>
      <c r="EI105" s="74">
        <v>0.11684140809517264</v>
      </c>
      <c r="EJ105" s="74">
        <v>0.16641049031736704</v>
      </c>
      <c r="EK105" s="74">
        <v>2.8325189841253973E-2</v>
      </c>
      <c r="EL105" s="74">
        <v>0.4921501734917878</v>
      </c>
      <c r="EM105" s="74">
        <v>0.31157708825379371</v>
      </c>
      <c r="EN105" s="74">
        <v>0.21243892380940477</v>
      </c>
      <c r="EO105" s="74">
        <v>0.12392270555548612</v>
      </c>
      <c r="EP105" s="74">
        <v>6.3731677142821422E-2</v>
      </c>
      <c r="EQ105" s="74">
        <v>0.4000933065077123</v>
      </c>
      <c r="ER105" s="74">
        <v>0.20535762634909127</v>
      </c>
      <c r="ES105" s="74">
        <v>6.7272325872978184E-2</v>
      </c>
      <c r="ET105" s="74">
        <v>6.7272325872978184E-2</v>
      </c>
      <c r="EU105" s="74">
        <v>0.33990227809504764</v>
      </c>
      <c r="EV105" s="74">
        <v>4.6028433492037703E-2</v>
      </c>
      <c r="EW105" s="74">
        <v>8.8516218253918658E-2</v>
      </c>
      <c r="EX105" s="74">
        <v>0.13454465174595637</v>
      </c>
      <c r="EY105" s="74">
        <v>0.87454023634871625</v>
      </c>
      <c r="EZ105" s="74">
        <v>0.16814159292035399</v>
      </c>
      <c r="FA105" s="74">
        <v>0.58333333333333337</v>
      </c>
      <c r="FB105" s="74">
        <v>0.32758620689655177</v>
      </c>
      <c r="FC105" s="74">
        <v>3.9013379268863857</v>
      </c>
      <c r="FD105" s="74">
        <v>9.7035104282617527E-3</v>
      </c>
      <c r="FE105" s="70">
        <v>0</v>
      </c>
      <c r="FF105" s="70">
        <v>0</v>
      </c>
      <c r="FG105" s="74">
        <v>2.875703772434008E-2</v>
      </c>
      <c r="FH105" s="74">
        <v>5.2033949744900235E-2</v>
      </c>
      <c r="FI105" s="74">
        <v>7.0833126833945506E-2</v>
      </c>
      <c r="FJ105" s="74">
        <v>1.1319533802540827E-2</v>
      </c>
      <c r="FK105" s="74">
        <v>5.1517026352881197E-2</v>
      </c>
      <c r="FL105" s="74">
        <v>0.22416418488686957</v>
      </c>
      <c r="FM105" s="70" t="s">
        <v>396</v>
      </c>
      <c r="FN105" s="70" t="s">
        <v>396</v>
      </c>
      <c r="FO105" s="70" t="s">
        <v>396</v>
      </c>
      <c r="FP105" s="70" t="s">
        <v>392</v>
      </c>
    </row>
    <row r="106" spans="1:173" ht="12.75" customHeight="1" x14ac:dyDescent="0.25">
      <c r="A106" s="69" t="s">
        <v>153</v>
      </c>
      <c r="B106" s="71" t="s">
        <v>15</v>
      </c>
      <c r="C106" s="71" t="s">
        <v>15</v>
      </c>
      <c r="D106" s="72">
        <v>2016</v>
      </c>
      <c r="E106" s="71" t="s">
        <v>284</v>
      </c>
      <c r="F106" s="71"/>
      <c r="G106" s="71">
        <v>71.8</v>
      </c>
      <c r="H106" s="71">
        <v>166.13</v>
      </c>
      <c r="I106" s="72">
        <v>5</v>
      </c>
      <c r="J106" s="73">
        <v>26</v>
      </c>
      <c r="K106" s="73">
        <v>215.17936270800001</v>
      </c>
      <c r="L106" s="73">
        <v>1271.9524719999999</v>
      </c>
      <c r="M106" s="73">
        <v>317.02397400000001</v>
      </c>
      <c r="N106" s="71">
        <v>0.54</v>
      </c>
      <c r="O106" s="71">
        <v>8.5000000000000006E-2</v>
      </c>
      <c r="P106" s="71">
        <v>6.3529411764705879</v>
      </c>
      <c r="Q106" s="71">
        <v>12.832599999999999</v>
      </c>
      <c r="R106" s="71">
        <v>-24.91</v>
      </c>
      <c r="S106" s="71">
        <v>-626.74221201989735</v>
      </c>
      <c r="T106" s="71" t="s">
        <v>48</v>
      </c>
      <c r="U106" s="71">
        <v>197.5</v>
      </c>
      <c r="V106" s="71">
        <v>148.30000000000001</v>
      </c>
      <c r="W106" s="71">
        <v>962</v>
      </c>
      <c r="X106" s="71">
        <v>61</v>
      </c>
      <c r="Y106" s="71">
        <v>50</v>
      </c>
      <c r="Z106" s="71">
        <v>12</v>
      </c>
      <c r="AA106" s="71">
        <v>26.4</v>
      </c>
      <c r="AB106" s="71">
        <v>0.8</v>
      </c>
      <c r="AC106" s="71">
        <v>26.3</v>
      </c>
      <c r="AD106" s="71">
        <v>0.7</v>
      </c>
      <c r="AE106" s="71">
        <v>21</v>
      </c>
      <c r="AF106" s="71">
        <v>2.6</v>
      </c>
      <c r="AG106" s="71">
        <v>0.18488135833090699</v>
      </c>
      <c r="AH106" s="71">
        <v>18.488135833090698</v>
      </c>
      <c r="AI106" s="71">
        <v>0.119700721092523</v>
      </c>
      <c r="AJ106" s="71">
        <v>0.59027391244858995</v>
      </c>
      <c r="AK106" s="71">
        <v>59.027391244858997</v>
      </c>
      <c r="AL106" s="71">
        <v>7.2148543747609206E-2</v>
      </c>
      <c r="AM106" s="71">
        <v>0.224844729220503</v>
      </c>
      <c r="AN106" s="71">
        <v>22.484472922050301</v>
      </c>
      <c r="AO106" s="71">
        <v>8.2607706613768303E-2</v>
      </c>
      <c r="AP106" s="71">
        <v>0.76149119369982465</v>
      </c>
      <c r="AQ106" s="71">
        <v>0.23850880630017535</v>
      </c>
      <c r="AR106" s="71">
        <v>0.42011286948313264</v>
      </c>
      <c r="AS106" s="71">
        <v>1.3413016292100499</v>
      </c>
      <c r="AT106" s="71">
        <v>1.7614144986931826</v>
      </c>
      <c r="AU106" s="71">
        <v>77.515527077949699</v>
      </c>
      <c r="AV106" s="70"/>
      <c r="AW106" s="70"/>
      <c r="AX106" s="24" t="s">
        <v>432</v>
      </c>
      <c r="AY106" s="74">
        <v>1.421640943217291E-3</v>
      </c>
      <c r="AZ106" s="74">
        <v>2.1653521680259336E-3</v>
      </c>
      <c r="BA106" s="74">
        <v>2.5140323715717055E-3</v>
      </c>
      <c r="BB106" s="74">
        <v>3.721315676333103E-3</v>
      </c>
      <c r="BC106" s="74">
        <v>3.1373070714442661E-3</v>
      </c>
      <c r="BD106" s="74">
        <v>9.5169678193237506E-3</v>
      </c>
      <c r="BE106" s="74">
        <v>7.9387280055461858E-3</v>
      </c>
      <c r="BF106" s="74">
        <v>1.9628045065295779E-2</v>
      </c>
      <c r="BG106" s="74">
        <v>1.067409505859338E-2</v>
      </c>
      <c r="BH106" s="74">
        <v>2.509861423114745E-2</v>
      </c>
      <c r="BI106" s="74">
        <v>1.0530838280979895E-2</v>
      </c>
      <c r="BJ106" s="74">
        <v>3.8614097377824161E-2</v>
      </c>
      <c r="BK106" s="74">
        <v>9.1329284927510364E-3</v>
      </c>
      <c r="BL106" s="74">
        <v>3.8781193018414574E-2</v>
      </c>
      <c r="BM106" s="74">
        <v>4.6575829142188972E-3</v>
      </c>
      <c r="BN106" s="74">
        <v>4.0813353761579033E-2</v>
      </c>
      <c r="BO106" s="74">
        <v>4.252774652254843E-3</v>
      </c>
      <c r="BP106" s="74">
        <v>1.763333805837437E-2</v>
      </c>
      <c r="BQ106" s="74">
        <v>3.4968984084684665E-3</v>
      </c>
      <c r="BR106" s="74">
        <v>5.1762291987601369E-3</v>
      </c>
      <c r="BS106" s="74">
        <v>1.6758628731029616E-2</v>
      </c>
      <c r="BT106" s="74">
        <v>1.3608419177980949E-2</v>
      </c>
      <c r="BU106" s="74">
        <v>0.10711998284139837</v>
      </c>
      <c r="BV106" s="74">
        <v>3.1941251714487272E-2</v>
      </c>
      <c r="BW106" s="74">
        <v>0.2271220653979571</v>
      </c>
      <c r="BX106" s="74">
        <v>0.35904841118476605</v>
      </c>
      <c r="BY106" s="74">
        <v>4.1476757476160871E-2</v>
      </c>
      <c r="BZ106" s="74">
        <v>0.14789112741414848</v>
      </c>
      <c r="CA106" s="74">
        <v>8.8574002698088711E-3</v>
      </c>
      <c r="CB106" s="74">
        <v>1.681720225557393E-2</v>
      </c>
      <c r="CC106" s="74">
        <v>7.7522838774814005E-3</v>
      </c>
      <c r="CD106" s="74">
        <v>3.2386509590658447E-2</v>
      </c>
      <c r="CE106" s="74">
        <v>1.9013672559036143E-2</v>
      </c>
      <c r="CF106" s="74">
        <v>4.8856062373937491E-2</v>
      </c>
      <c r="CG106" s="74">
        <v>1.5200997036584925E-2</v>
      </c>
      <c r="CH106" s="74">
        <v>3.7187623358148438E-2</v>
      </c>
      <c r="CI106" s="74">
        <v>9.9090227282571785E-3</v>
      </c>
      <c r="CJ106" s="74">
        <v>2.6777792939907667E-2</v>
      </c>
      <c r="CK106" s="74">
        <v>8.7559457773217445E-3</v>
      </c>
      <c r="CL106" s="74">
        <v>2.8755277573093763E-2</v>
      </c>
      <c r="CN106" s="74">
        <v>2.0483433877657893E-2</v>
      </c>
      <c r="CO106" s="74">
        <v>1.5650180384214014E-2</v>
      </c>
      <c r="CP106" s="74">
        <v>5.7679373721088063E-3</v>
      </c>
      <c r="CQ106" s="74">
        <v>3.4991740880770963E-2</v>
      </c>
      <c r="CR106" s="74">
        <v>3.508374088500299E-3</v>
      </c>
      <c r="CS106" s="21" t="s">
        <v>431</v>
      </c>
      <c r="CT106" s="74">
        <v>3.8014441905756995E-3</v>
      </c>
      <c r="CU106" s="74">
        <v>2.9186089224899892E-2</v>
      </c>
      <c r="CV106" s="74">
        <v>1.7564077549801164E-2</v>
      </c>
      <c r="CW106" s="74">
        <v>7.7265294444280833E-2</v>
      </c>
      <c r="CX106" s="74">
        <v>2.6860995207230769E-2</v>
      </c>
      <c r="CY106" s="74">
        <v>7.4755102860403988E-2</v>
      </c>
      <c r="CZ106" s="74">
        <v>2.5273194662282505E-2</v>
      </c>
      <c r="DA106" s="74">
        <v>0.11755986459936354</v>
      </c>
      <c r="DB106" s="74">
        <v>1.6415798614505282E-2</v>
      </c>
      <c r="DC106" s="74">
        <v>8.9192819305290799E-2</v>
      </c>
      <c r="DD106" s="74">
        <v>9.3026963206636962E-3</v>
      </c>
      <c r="DE106" s="74">
        <v>2.8081888353119182E-2</v>
      </c>
      <c r="DF106" s="74">
        <v>6.422717479416854E-3</v>
      </c>
      <c r="DG106" s="74">
        <v>1.1468551382432555E-2</v>
      </c>
      <c r="DH106" s="74">
        <v>2.3090928305725352E-3</v>
      </c>
      <c r="DI106" s="74">
        <v>0.18951472078754425</v>
      </c>
      <c r="DJ106" s="74">
        <v>0.17544272178725118</v>
      </c>
      <c r="DK106" s="74">
        <v>0.3784726335774784</v>
      </c>
      <c r="DL106" s="74">
        <v>0.92574719820277973</v>
      </c>
      <c r="DM106" s="74">
        <v>1.9970619274571586</v>
      </c>
      <c r="DN106" s="74">
        <v>4.559419601858167</v>
      </c>
      <c r="DO106" s="74">
        <v>3.4289211561984168</v>
      </c>
      <c r="DP106" s="74">
        <v>4.5926875801064853</v>
      </c>
      <c r="DQ106" s="74">
        <v>8.0753543407579467E-2</v>
      </c>
      <c r="DR106" s="74">
        <v>1.0785610956274396E-2</v>
      </c>
      <c r="DS106" s="74">
        <v>2.3136683986180028E-2</v>
      </c>
      <c r="DT106" s="74">
        <v>7.6198937902983988E-2</v>
      </c>
      <c r="DU106" s="74">
        <v>2.453272997308709E-2</v>
      </c>
      <c r="DV106" s="74">
        <v>0.18008916529674346</v>
      </c>
      <c r="DW106" s="74">
        <v>3.5318340929361487E-2</v>
      </c>
      <c r="DX106" s="74">
        <v>0.133562076673679</v>
      </c>
      <c r="DY106" s="74">
        <v>1.0603390696670683</v>
      </c>
      <c r="DZ106" s="74">
        <v>0.3219563244348892</v>
      </c>
      <c r="EA106" s="74">
        <v>0.24696810173957578</v>
      </c>
      <c r="EB106" s="74">
        <v>0.42610696980161422</v>
      </c>
      <c r="EC106" s="74">
        <v>0.1220838354405062</v>
      </c>
      <c r="ED106" s="74">
        <v>0.40207397919450766</v>
      </c>
      <c r="EE106" s="74">
        <v>0.9502647844366281</v>
      </c>
      <c r="EF106" s="74">
        <v>0.21460966600688872</v>
      </c>
      <c r="EG106" s="74">
        <v>6.3120490002026103E-2</v>
      </c>
      <c r="EH106" s="74">
        <v>5.8912457335224364E-2</v>
      </c>
      <c r="EI106" s="74">
        <v>0.13044901267085393</v>
      </c>
      <c r="EJ106" s="74">
        <v>0.1809454046724748</v>
      </c>
      <c r="EK106" s="74">
        <v>2.10401633340087E-2</v>
      </c>
      <c r="EL106" s="74">
        <v>0.66907719402147658</v>
      </c>
      <c r="EM106" s="74">
        <v>0.3324345806773375</v>
      </c>
      <c r="EN106" s="74">
        <v>0.17673737200567308</v>
      </c>
      <c r="EO106" s="74">
        <v>0.11782491467044873</v>
      </c>
      <c r="EP106" s="74">
        <v>4.20803266680174E-2</v>
      </c>
      <c r="EQ106" s="74">
        <v>0.33664261334413914</v>
      </c>
      <c r="ER106" s="74">
        <v>0.17252933933887132</v>
      </c>
      <c r="ES106" s="74">
        <v>6.7328522668827842E-2</v>
      </c>
      <c r="ET106" s="74">
        <v>4.20803266680174E-2</v>
      </c>
      <c r="EU106" s="74">
        <v>0.28193818867571652</v>
      </c>
      <c r="EV106" s="74">
        <v>2.5248196000810439E-2</v>
      </c>
      <c r="EW106" s="74">
        <v>4.6288359334819139E-2</v>
      </c>
      <c r="EX106" s="74">
        <v>7.1536555335629567E-2</v>
      </c>
      <c r="EY106" s="74">
        <v>0.69011735735548529</v>
      </c>
      <c r="EZ106" s="74">
        <v>0.1875</v>
      </c>
      <c r="FA106" s="74">
        <v>0.66666666666666674</v>
      </c>
      <c r="FB106" s="74">
        <v>0.3902439024390244</v>
      </c>
      <c r="FC106" s="74">
        <v>10.193773481302772</v>
      </c>
      <c r="FD106" s="74">
        <v>1.9205147686890221E-3</v>
      </c>
      <c r="FE106" s="70">
        <v>0</v>
      </c>
      <c r="FF106" s="70">
        <v>0</v>
      </c>
      <c r="FG106" s="74">
        <v>9.0037617906948472E-3</v>
      </c>
      <c r="FH106" s="74">
        <v>1.7083539334721488E-2</v>
      </c>
      <c r="FI106" s="74">
        <v>2.2351326567561714E-2</v>
      </c>
      <c r="FJ106" s="74">
        <v>3.3059791000039532E-3</v>
      </c>
      <c r="FK106" s="74">
        <v>1.4034769810379336E-2</v>
      </c>
      <c r="FL106" s="74">
        <v>6.7699891372050347E-2</v>
      </c>
      <c r="FM106" s="70" t="s">
        <v>396</v>
      </c>
      <c r="FN106" s="70" t="s">
        <v>396</v>
      </c>
      <c r="FO106" s="70" t="s">
        <v>396</v>
      </c>
      <c r="FP106" s="70" t="s">
        <v>392</v>
      </c>
      <c r="FQ106" s="70" t="s">
        <v>392</v>
      </c>
    </row>
    <row r="107" spans="1:173" ht="12.75" customHeight="1" x14ac:dyDescent="0.25">
      <c r="A107" s="69" t="s">
        <v>154</v>
      </c>
      <c r="B107" s="71" t="s">
        <v>15</v>
      </c>
      <c r="C107" s="71" t="s">
        <v>15</v>
      </c>
      <c r="D107" s="72">
        <v>2016</v>
      </c>
      <c r="E107" s="71" t="s">
        <v>284</v>
      </c>
      <c r="F107" s="71"/>
      <c r="G107" s="71">
        <v>69.17</v>
      </c>
      <c r="H107" s="71">
        <v>170.3</v>
      </c>
      <c r="I107" s="72">
        <v>5</v>
      </c>
      <c r="J107" s="73">
        <v>14</v>
      </c>
      <c r="K107" s="73">
        <v>23.786613756400001</v>
      </c>
      <c r="L107" s="73">
        <v>1542.744506</v>
      </c>
      <c r="M107" s="73">
        <v>367.68650700000001</v>
      </c>
      <c r="N107" s="71">
        <v>0.5</v>
      </c>
      <c r="O107" s="71">
        <v>6.0999999999999999E-2</v>
      </c>
      <c r="P107" s="71">
        <v>8.1967213114754092</v>
      </c>
      <c r="Q107" s="71">
        <v>11.260899999999999</v>
      </c>
      <c r="R107" s="71">
        <v>-25.82</v>
      </c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4">
        <v>0.11544370343400617</v>
      </c>
      <c r="EG107" s="74">
        <v>0.26640854638616807</v>
      </c>
      <c r="EH107" s="74">
        <v>0.10212327611469778</v>
      </c>
      <c r="EI107" s="74">
        <v>0.25752826150662916</v>
      </c>
      <c r="EJ107" s="74">
        <v>0.35521139518155742</v>
      </c>
      <c r="EK107" s="74">
        <v>7.1042279036311495E-2</v>
      </c>
      <c r="EL107" s="74">
        <v>1.16775746165937</v>
      </c>
      <c r="EM107" s="74">
        <v>0.68378193572449797</v>
      </c>
      <c r="EN107" s="74">
        <v>0.44845438641671626</v>
      </c>
      <c r="EO107" s="74">
        <v>0.2797289737054765</v>
      </c>
      <c r="EP107" s="74">
        <v>0.13764441563285351</v>
      </c>
      <c r="EQ107" s="74">
        <v>0.86582777575504621</v>
      </c>
      <c r="ER107" s="74">
        <v>0.43513395909740787</v>
      </c>
      <c r="ES107" s="74">
        <v>0.15096484295216192</v>
      </c>
      <c r="ET107" s="74">
        <v>0.13320427319308403</v>
      </c>
      <c r="EU107" s="74">
        <v>0.71930307524265391</v>
      </c>
      <c r="EV107" s="74">
        <v>0.11988384587377564</v>
      </c>
      <c r="EW107" s="74">
        <v>0.30636982834409326</v>
      </c>
      <c r="EX107" s="74">
        <v>0.42625367421786892</v>
      </c>
      <c r="EY107" s="74">
        <v>2.0113845252155693</v>
      </c>
      <c r="EZ107" s="74">
        <v>0.30769230769230765</v>
      </c>
      <c r="FA107" s="74">
        <v>0.62376237623762376</v>
      </c>
      <c r="FB107" s="74">
        <v>0.34693877551020413</v>
      </c>
      <c r="FC107" s="74">
        <v>1.9164216461390853</v>
      </c>
      <c r="FD107" s="74">
        <v>5.1845854611520671E-2</v>
      </c>
      <c r="FE107" s="70">
        <v>0</v>
      </c>
      <c r="FF107" s="70">
        <v>0</v>
      </c>
      <c r="FG107" s="74">
        <v>0.128061865053339</v>
      </c>
      <c r="FH107" s="74">
        <v>0.24076350124181917</v>
      </c>
      <c r="FI107" s="74">
        <v>0.41444941635147858</v>
      </c>
      <c r="FJ107" s="74">
        <v>4.7345632977199473E-2</v>
      </c>
      <c r="FK107" s="74">
        <v>0.1670859143101478</v>
      </c>
      <c r="FL107" s="74">
        <v>1.0495521845455047</v>
      </c>
      <c r="FM107" s="70" t="s">
        <v>396</v>
      </c>
      <c r="FN107" s="70" t="s">
        <v>396</v>
      </c>
      <c r="FP107" s="70" t="s">
        <v>392</v>
      </c>
    </row>
    <row r="108" spans="1:173" ht="12.75" customHeight="1" x14ac:dyDescent="0.25">
      <c r="A108" s="69" t="s">
        <v>155</v>
      </c>
      <c r="B108" s="71" t="s">
        <v>15</v>
      </c>
      <c r="C108" s="71" t="s">
        <v>15</v>
      </c>
      <c r="D108" s="72">
        <v>2016</v>
      </c>
      <c r="E108" s="71" t="s">
        <v>284</v>
      </c>
      <c r="F108" s="71"/>
      <c r="G108" s="71">
        <v>69.180000000000007</v>
      </c>
      <c r="H108" s="71">
        <v>170.59</v>
      </c>
      <c r="I108" s="72">
        <v>5</v>
      </c>
      <c r="J108" s="73">
        <v>14</v>
      </c>
      <c r="K108" s="73">
        <v>12.1904121235</v>
      </c>
      <c r="L108" s="73">
        <v>1552.0941459999999</v>
      </c>
      <c r="M108" s="73">
        <v>378.96866</v>
      </c>
      <c r="N108" s="71">
        <v>1.24</v>
      </c>
      <c r="O108" s="71">
        <v>0.121</v>
      </c>
      <c r="P108" s="71">
        <v>10.24793388429752</v>
      </c>
      <c r="Q108" s="71">
        <v>12.0891</v>
      </c>
      <c r="R108" s="71">
        <v>-26.64</v>
      </c>
      <c r="S108" s="71">
        <v>-403.57373425306633</v>
      </c>
      <c r="T108" s="71" t="s">
        <v>49</v>
      </c>
      <c r="U108" s="71">
        <v>197.5</v>
      </c>
      <c r="V108" s="71">
        <v>148.30000000000001</v>
      </c>
      <c r="W108" s="71">
        <v>962</v>
      </c>
      <c r="X108" s="71">
        <v>61</v>
      </c>
      <c r="Y108" s="71">
        <v>50</v>
      </c>
      <c r="Z108" s="71">
        <v>12</v>
      </c>
      <c r="AA108" s="71">
        <v>26.4</v>
      </c>
      <c r="AB108" s="71">
        <v>0.8</v>
      </c>
      <c r="AC108" s="71">
        <v>26.3</v>
      </c>
      <c r="AD108" s="71">
        <v>0.7</v>
      </c>
      <c r="AE108" s="71">
        <v>21</v>
      </c>
      <c r="AF108" s="71">
        <v>2.6</v>
      </c>
      <c r="AG108" s="71">
        <v>0.59525748201848805</v>
      </c>
      <c r="AH108" s="71">
        <v>59.525748201848806</v>
      </c>
      <c r="AI108" s="71">
        <v>0.19417390096864501</v>
      </c>
      <c r="AJ108" s="71">
        <v>0.27353017740367302</v>
      </c>
      <c r="AK108" s="71">
        <v>27.353017740367303</v>
      </c>
      <c r="AL108" s="71">
        <v>0.11133299366242801</v>
      </c>
      <c r="AM108" s="71">
        <v>0.13121234057784201</v>
      </c>
      <c r="AN108" s="71">
        <v>13.1212340577842</v>
      </c>
      <c r="AO108" s="71">
        <v>0.13741812369126699</v>
      </c>
      <c r="AP108" s="71">
        <v>0.31484123241989942</v>
      </c>
      <c r="AQ108" s="71">
        <v>0.68515876758010053</v>
      </c>
      <c r="AR108" s="71">
        <v>7.5710177296211247</v>
      </c>
      <c r="AS108" s="71">
        <v>3.479001751792008</v>
      </c>
      <c r="AT108" s="71">
        <v>11.050019481413131</v>
      </c>
      <c r="AU108" s="71">
        <v>86.878765942216106</v>
      </c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4">
        <v>0.23591499780794273</v>
      </c>
      <c r="EG108" s="74">
        <v>0.29745804071436255</v>
      </c>
      <c r="EH108" s="74">
        <v>0.19488630253699613</v>
      </c>
      <c r="EI108" s="74">
        <v>0.82057390541893105</v>
      </c>
      <c r="EJ108" s="74">
        <v>1.2206036843106598</v>
      </c>
      <c r="EK108" s="74">
        <v>0.22565782399020606</v>
      </c>
      <c r="EL108" s="74">
        <v>2.9950947547790991</v>
      </c>
      <c r="EM108" s="74">
        <v>2.266835413719797</v>
      </c>
      <c r="EN108" s="74">
        <v>1.8975771562812782</v>
      </c>
      <c r="EO108" s="74">
        <v>1.1488034675865038</v>
      </c>
      <c r="EP108" s="74">
        <v>0.56414455997551516</v>
      </c>
      <c r="EQ108" s="74">
        <v>3.610525183843297</v>
      </c>
      <c r="ER108" s="74">
        <v>1.5283188988427592</v>
      </c>
      <c r="ES108" s="74">
        <v>0.55388738615777855</v>
      </c>
      <c r="ET108" s="74">
        <v>0.48208716943362195</v>
      </c>
      <c r="EU108" s="74">
        <v>2.5642934544341598</v>
      </c>
      <c r="EV108" s="74">
        <v>0.60517325524646159</v>
      </c>
      <c r="EW108" s="74">
        <v>1.7950054181039117</v>
      </c>
      <c r="EX108" s="74">
        <v>2.4001786733503732</v>
      </c>
      <c r="EY108" s="74">
        <v>8.5749973116278291</v>
      </c>
      <c r="EZ108" s="74">
        <v>8.2386363636363619E-2</v>
      </c>
      <c r="FA108" s="74">
        <v>0.60540540540540544</v>
      </c>
      <c r="FB108" s="74">
        <v>0.36241610738255037</v>
      </c>
      <c r="FC108" s="74">
        <v>1.3641316060340198</v>
      </c>
      <c r="FD108" s="74">
        <v>0.26966384688510603</v>
      </c>
      <c r="FE108" s="70">
        <v>0</v>
      </c>
      <c r="FF108" s="70">
        <v>0</v>
      </c>
      <c r="FG108" s="74">
        <v>0.80135143685243282</v>
      </c>
      <c r="FH108" s="74">
        <v>1.4111325359753337</v>
      </c>
      <c r="FI108" s="74">
        <v>2.6152319382140643</v>
      </c>
      <c r="FJ108" s="74">
        <v>0.27460114812356656</v>
      </c>
      <c r="FK108" s="74">
        <v>0.91406750284031646</v>
      </c>
      <c r="FL108" s="74">
        <v>6.2860484088908191</v>
      </c>
      <c r="FM108" s="70" t="s">
        <v>396</v>
      </c>
      <c r="FN108" s="70" t="s">
        <v>396</v>
      </c>
      <c r="FO108" s="70" t="s">
        <v>396</v>
      </c>
      <c r="FP108" s="70" t="s">
        <v>392</v>
      </c>
    </row>
    <row r="109" spans="1:173" ht="12.75" customHeight="1" x14ac:dyDescent="0.25">
      <c r="A109" s="69" t="s">
        <v>156</v>
      </c>
      <c r="B109" s="71" t="s">
        <v>15</v>
      </c>
      <c r="C109" s="71" t="s">
        <v>15</v>
      </c>
      <c r="D109" s="72">
        <v>2016</v>
      </c>
      <c r="E109" s="71" t="s">
        <v>284</v>
      </c>
      <c r="F109" s="71"/>
      <c r="G109" s="71">
        <v>69.38</v>
      </c>
      <c r="H109" s="71">
        <v>169.42</v>
      </c>
      <c r="I109" s="72">
        <v>5</v>
      </c>
      <c r="J109" s="73">
        <v>13</v>
      </c>
      <c r="K109" s="73">
        <v>23.926650706099998</v>
      </c>
      <c r="L109" s="73">
        <v>1500.205287</v>
      </c>
      <c r="M109" s="73">
        <v>329.10081400000001</v>
      </c>
      <c r="N109" s="71">
        <v>0.47</v>
      </c>
      <c r="O109" s="71">
        <v>7.4999999999999997E-2</v>
      </c>
      <c r="P109" s="71">
        <v>6.2666666666666666</v>
      </c>
      <c r="Q109" s="71">
        <v>7.5157999999999996</v>
      </c>
      <c r="R109" s="71">
        <v>-24.44</v>
      </c>
      <c r="S109" s="71">
        <v>-395.65906881931636</v>
      </c>
      <c r="T109" s="71" t="s">
        <v>50</v>
      </c>
      <c r="U109" s="71">
        <v>197.5</v>
      </c>
      <c r="V109" s="71">
        <v>148.30000000000001</v>
      </c>
      <c r="W109" s="71">
        <v>962</v>
      </c>
      <c r="X109" s="71">
        <v>61</v>
      </c>
      <c r="Y109" s="71">
        <v>50</v>
      </c>
      <c r="Z109" s="71">
        <v>12</v>
      </c>
      <c r="AA109" s="71">
        <v>26.4</v>
      </c>
      <c r="AB109" s="71">
        <v>0.8</v>
      </c>
      <c r="AC109" s="71">
        <v>26.3</v>
      </c>
      <c r="AD109" s="71">
        <v>0.7</v>
      </c>
      <c r="AE109" s="71">
        <v>21</v>
      </c>
      <c r="AF109" s="71">
        <v>2.6</v>
      </c>
      <c r="AG109" s="71">
        <v>0.33251218421985002</v>
      </c>
      <c r="AH109" s="71">
        <v>33.251218421985001</v>
      </c>
      <c r="AI109" s="71">
        <v>0.17719679399861299</v>
      </c>
      <c r="AJ109" s="71">
        <v>0.308719375932202</v>
      </c>
      <c r="AK109" s="71">
        <v>30.871937593220199</v>
      </c>
      <c r="AL109" s="71">
        <v>8.4465151578261899E-2</v>
      </c>
      <c r="AM109" s="71">
        <v>0.35876843984794599</v>
      </c>
      <c r="AN109" s="71">
        <v>35.876843984794597</v>
      </c>
      <c r="AO109" s="71">
        <v>0.127307918460039</v>
      </c>
      <c r="AP109" s="71">
        <v>0.48144756920416854</v>
      </c>
      <c r="AQ109" s="71">
        <v>0.51855243079583146</v>
      </c>
      <c r="AR109" s="71">
        <v>0.97730037380138979</v>
      </c>
      <c r="AS109" s="71">
        <v>0.90736994256663839</v>
      </c>
      <c r="AT109" s="71">
        <v>1.8846703163680283</v>
      </c>
      <c r="AU109" s="71">
        <v>64.123156015205211</v>
      </c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4">
        <v>0.40647702174086592</v>
      </c>
      <c r="EG109" s="74">
        <v>0.24388621304451955</v>
      </c>
      <c r="EH109" s="74">
        <v>0.15633731605417919</v>
      </c>
      <c r="EI109" s="74">
        <v>0.45650496287820325</v>
      </c>
      <c r="EJ109" s="74">
        <v>0.53154687458420924</v>
      </c>
      <c r="EK109" s="74">
        <v>6.8788419063838854E-2</v>
      </c>
      <c r="EL109" s="74">
        <v>1.8635408073658162</v>
      </c>
      <c r="EM109" s="74">
        <v>1.0568402565262516</v>
      </c>
      <c r="EN109" s="74">
        <v>0.55030735251071083</v>
      </c>
      <c r="EO109" s="74">
        <v>0.36270257324569577</v>
      </c>
      <c r="EP109" s="74">
        <v>0.16884430133851352</v>
      </c>
      <c r="EQ109" s="74">
        <v>1.0818542270949201</v>
      </c>
      <c r="ER109" s="74">
        <v>0.46275845552037043</v>
      </c>
      <c r="ES109" s="74">
        <v>0.18135128662284788</v>
      </c>
      <c r="ET109" s="74">
        <v>0.15008382341201201</v>
      </c>
      <c r="EU109" s="74">
        <v>0.79419356555523024</v>
      </c>
      <c r="EV109" s="74">
        <v>9.3802389632507518E-2</v>
      </c>
      <c r="EW109" s="74">
        <v>0.18135128662284788</v>
      </c>
      <c r="EX109" s="74">
        <v>0.27515367625535536</v>
      </c>
      <c r="EY109" s="74">
        <v>2.1512014689055059</v>
      </c>
      <c r="EZ109" s="74">
        <v>0.22543352601156069</v>
      </c>
      <c r="FA109" s="74">
        <v>0.65909090909090906</v>
      </c>
      <c r="FB109" s="74">
        <v>0.39189189189189189</v>
      </c>
      <c r="FC109" s="74">
        <v>5.738991025148457</v>
      </c>
      <c r="FD109" s="74">
        <v>1.3560595216343953E-2</v>
      </c>
      <c r="FE109" s="70">
        <v>0</v>
      </c>
      <c r="FF109" s="70">
        <v>0</v>
      </c>
      <c r="FG109" s="74">
        <v>3.8632270626649978E-2</v>
      </c>
      <c r="FH109" s="74">
        <v>9.0287741184530146E-2</v>
      </c>
      <c r="FI109" s="74">
        <v>0.11989431014676837</v>
      </c>
      <c r="FJ109" s="74">
        <v>2.4513430686047818E-2</v>
      </c>
      <c r="FK109" s="74">
        <v>8.795131637312277E-2</v>
      </c>
      <c r="FL109" s="74">
        <v>0.37483966423346304</v>
      </c>
      <c r="FM109" s="70" t="s">
        <v>396</v>
      </c>
      <c r="FN109" s="70" t="s">
        <v>396</v>
      </c>
      <c r="FO109" s="70" t="s">
        <v>396</v>
      </c>
      <c r="FP109" s="70" t="s">
        <v>392</v>
      </c>
    </row>
    <row r="110" spans="1:173" ht="12.75" customHeight="1" x14ac:dyDescent="0.25">
      <c r="A110" s="69" t="s">
        <v>157</v>
      </c>
      <c r="B110" s="71" t="s">
        <v>11</v>
      </c>
      <c r="C110" s="71" t="s">
        <v>83</v>
      </c>
      <c r="D110" s="72">
        <v>2014</v>
      </c>
      <c r="E110" s="71" t="s">
        <v>284</v>
      </c>
      <c r="F110" s="71" t="s">
        <v>393</v>
      </c>
      <c r="G110" s="71">
        <v>75.000983333333338</v>
      </c>
      <c r="H110" s="71">
        <v>161.03181666666666</v>
      </c>
      <c r="I110" s="72">
        <v>1</v>
      </c>
      <c r="J110" s="73">
        <v>46</v>
      </c>
      <c r="K110" s="73">
        <v>454.290928044</v>
      </c>
      <c r="L110" s="73">
        <v>1053.9630420000001</v>
      </c>
      <c r="M110" s="73">
        <v>615.51064599999995</v>
      </c>
      <c r="N110" s="71">
        <v>0.83599999999999997</v>
      </c>
      <c r="O110" s="71">
        <v>0.11799999999999999</v>
      </c>
      <c r="P110" s="71">
        <v>7.0847457627118642</v>
      </c>
      <c r="Q110" s="71">
        <v>22.1785</v>
      </c>
      <c r="R110" s="71">
        <v>-23.867999999999999</v>
      </c>
      <c r="S110" s="71">
        <v>-545.87898872414814</v>
      </c>
      <c r="T110" s="71" t="s">
        <v>35</v>
      </c>
      <c r="U110" s="71">
        <v>197.5</v>
      </c>
      <c r="V110" s="71">
        <v>148.30000000000001</v>
      </c>
      <c r="W110" s="71">
        <v>962</v>
      </c>
      <c r="X110" s="71">
        <v>61</v>
      </c>
      <c r="Y110" s="71">
        <v>50</v>
      </c>
      <c r="Z110" s="71">
        <v>12</v>
      </c>
      <c r="AA110" s="71">
        <v>26.4</v>
      </c>
      <c r="AB110" s="71">
        <v>0.8</v>
      </c>
      <c r="AC110" s="71">
        <v>26.3</v>
      </c>
      <c r="AD110" s="71">
        <v>0.7</v>
      </c>
      <c r="AE110" s="71">
        <v>21</v>
      </c>
      <c r="AF110" s="71">
        <v>2.6</v>
      </c>
      <c r="AG110" s="71">
        <v>0.14654695937328999</v>
      </c>
      <c r="AH110" s="71">
        <v>14.654695937328999</v>
      </c>
      <c r="AI110" s="71">
        <v>0.105536849220563</v>
      </c>
      <c r="AJ110" s="71">
        <v>0.50866138032688901</v>
      </c>
      <c r="AK110" s="71">
        <v>50.866138032688902</v>
      </c>
      <c r="AL110" s="71">
        <v>6.0899339051145099E-2</v>
      </c>
      <c r="AM110" s="71">
        <v>0.344791660299822</v>
      </c>
      <c r="AN110" s="71">
        <v>34.479166029982203</v>
      </c>
      <c r="AO110" s="71">
        <v>7.4678875701638503E-2</v>
      </c>
      <c r="AP110" s="71">
        <v>0.77633532650034742</v>
      </c>
      <c r="AQ110" s="71">
        <v>0.22366467349965258</v>
      </c>
      <c r="AR110" s="71">
        <v>0.46180347506889496</v>
      </c>
      <c r="AS110" s="71">
        <v>1.6029100438034194</v>
      </c>
      <c r="AT110" s="71">
        <v>2.0647135188723147</v>
      </c>
      <c r="AU110" s="71">
        <v>65.520833970017904</v>
      </c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>
        <v>0</v>
      </c>
      <c r="EG110" s="74">
        <v>5.9220718294882291E-2</v>
      </c>
      <c r="EH110" s="70">
        <v>0</v>
      </c>
      <c r="EI110" s="74">
        <v>6.1526781055197155E-2</v>
      </c>
      <c r="EJ110" s="74">
        <v>0.11841598934726037</v>
      </c>
      <c r="EK110" s="74">
        <v>2.0512325835691608E-2</v>
      </c>
      <c r="EL110" s="74">
        <v>0.25967581453303146</v>
      </c>
      <c r="EM110" s="74">
        <v>0.20045509623814917</v>
      </c>
      <c r="EN110" s="74">
        <v>2.2292701431660563E-2</v>
      </c>
      <c r="EO110" s="74">
        <v>2.8779332683526206E-2</v>
      </c>
      <c r="EP110" s="74">
        <v>8.3407128483464679E-3</v>
      </c>
      <c r="EQ110" s="74">
        <v>5.9412746963533235E-2</v>
      </c>
      <c r="ER110" s="74">
        <v>1.1776018058033412E-2</v>
      </c>
      <c r="ES110" s="74">
        <v>1.1349780607692879E-2</v>
      </c>
      <c r="ET110" s="74">
        <v>3.9938288528927751E-3</v>
      </c>
      <c r="EU110" s="74">
        <v>2.7119627518619068E-2</v>
      </c>
      <c r="EV110" s="74">
        <v>3.0950731864795998E-3</v>
      </c>
      <c r="EW110" s="74">
        <v>7.5150976035761484E-3</v>
      </c>
      <c r="EX110" s="74">
        <v>1.0610170790055747E-2</v>
      </c>
      <c r="EY110" s="74">
        <v>9.7142545272208031E-2</v>
      </c>
      <c r="EZ110" s="74">
        <v>0.99676788772670621</v>
      </c>
      <c r="FA110" s="74">
        <v>1.2909755586038214</v>
      </c>
      <c r="FB110" s="74">
        <v>0.96380461984348254</v>
      </c>
      <c r="FC110" s="70">
        <v>0</v>
      </c>
      <c r="FD110" s="70">
        <v>0</v>
      </c>
      <c r="FE110" s="70">
        <v>0</v>
      </c>
      <c r="FF110" s="70">
        <v>0</v>
      </c>
      <c r="FG110" s="70">
        <v>0</v>
      </c>
      <c r="FH110" s="70">
        <v>0</v>
      </c>
      <c r="FI110" s="70">
        <v>0</v>
      </c>
      <c r="FJ110" s="70">
        <v>0</v>
      </c>
      <c r="FK110" s="70">
        <v>0</v>
      </c>
      <c r="FL110" s="70">
        <v>0</v>
      </c>
      <c r="FM110" s="70" t="s">
        <v>401</v>
      </c>
      <c r="FN110" s="70" t="s">
        <v>401</v>
      </c>
      <c r="FO110" s="70" t="s">
        <v>401</v>
      </c>
      <c r="FP110" s="70" t="s">
        <v>401</v>
      </c>
    </row>
    <row r="111" spans="1:173" ht="12.75" customHeight="1" x14ac:dyDescent="0.25">
      <c r="A111" s="69" t="s">
        <v>158</v>
      </c>
      <c r="B111" s="71" t="s">
        <v>11</v>
      </c>
      <c r="C111" s="71" t="s">
        <v>83</v>
      </c>
      <c r="D111" s="72">
        <v>2014</v>
      </c>
      <c r="E111" s="71" t="s">
        <v>284</v>
      </c>
      <c r="F111" s="71" t="s">
        <v>393</v>
      </c>
      <c r="G111" s="71">
        <v>74.424733333333336</v>
      </c>
      <c r="H111" s="71">
        <v>163.69174999999998</v>
      </c>
      <c r="I111" s="72">
        <v>1</v>
      </c>
      <c r="J111" s="73">
        <v>52</v>
      </c>
      <c r="K111" s="73">
        <v>423.558396749</v>
      </c>
      <c r="L111" s="73">
        <v>1133.5019110000001</v>
      </c>
      <c r="M111" s="73">
        <v>558.05675499999995</v>
      </c>
      <c r="N111" s="71">
        <v>1.581</v>
      </c>
      <c r="O111" s="71">
        <v>0.22500000000000001</v>
      </c>
      <c r="P111" s="71">
        <v>7.0266666666666664</v>
      </c>
      <c r="Q111" s="71">
        <v>31.078800000000001</v>
      </c>
      <c r="R111" s="71">
        <v>-24.15</v>
      </c>
      <c r="S111" s="71">
        <v>-296.42449173931584</v>
      </c>
      <c r="T111" s="71" t="s">
        <v>35</v>
      </c>
      <c r="U111" s="71">
        <v>197.5</v>
      </c>
      <c r="V111" s="71">
        <v>148.30000000000001</v>
      </c>
      <c r="W111" s="71">
        <v>962</v>
      </c>
      <c r="X111" s="71">
        <v>61</v>
      </c>
      <c r="Y111" s="71">
        <v>50</v>
      </c>
      <c r="Z111" s="71">
        <v>12</v>
      </c>
      <c r="AA111" s="71">
        <v>26.4</v>
      </c>
      <c r="AB111" s="71">
        <v>0.8</v>
      </c>
      <c r="AC111" s="71">
        <v>26.3</v>
      </c>
      <c r="AD111" s="71">
        <v>0.7</v>
      </c>
      <c r="AE111" s="71">
        <v>21</v>
      </c>
      <c r="AF111" s="71">
        <v>2.6</v>
      </c>
      <c r="AG111" s="71">
        <v>0.36731285917539902</v>
      </c>
      <c r="AH111" s="71">
        <v>36.7312859175399</v>
      </c>
      <c r="AI111" s="71">
        <v>0.186528440051585</v>
      </c>
      <c r="AJ111" s="71">
        <v>0.201693034766594</v>
      </c>
      <c r="AK111" s="71">
        <v>20.169303476659401</v>
      </c>
      <c r="AL111" s="71">
        <v>7.4937202076988202E-2</v>
      </c>
      <c r="AM111" s="71">
        <v>0.43099410605800698</v>
      </c>
      <c r="AN111" s="71">
        <v>43.099410605800699</v>
      </c>
      <c r="AO111" s="71">
        <v>0.146917343321781</v>
      </c>
      <c r="AP111" s="71">
        <v>0.35446563368490425</v>
      </c>
      <c r="AQ111" s="71">
        <v>0.64553436631509575</v>
      </c>
      <c r="AR111" s="71">
        <v>2.9541710027199226</v>
      </c>
      <c r="AS111" s="71">
        <v>1.622147713792754</v>
      </c>
      <c r="AT111" s="71">
        <v>4.5763187165126755</v>
      </c>
      <c r="AU111" s="71">
        <v>56.900589394199294</v>
      </c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>
        <v>0</v>
      </c>
      <c r="EG111" s="74">
        <v>6.2022214352011565E-2</v>
      </c>
      <c r="EH111" s="70">
        <v>0</v>
      </c>
      <c r="EI111" s="74">
        <v>6.7062898416705888E-2</v>
      </c>
      <c r="EJ111" s="74">
        <v>0.13754836004836102</v>
      </c>
      <c r="EK111" s="74">
        <v>1.720700560272076E-2</v>
      </c>
      <c r="EL111" s="74">
        <v>0.2838404784197992</v>
      </c>
      <c r="EM111" s="74">
        <v>0.22181826406778765</v>
      </c>
      <c r="EN111" s="74">
        <v>9.5422905613364983E-3</v>
      </c>
      <c r="EO111" s="74">
        <v>1.8274013010444113E-2</v>
      </c>
      <c r="EP111" s="74">
        <v>4.4842920236660699E-3</v>
      </c>
      <c r="EQ111" s="74">
        <v>3.2300595595446686E-2</v>
      </c>
      <c r="ER111" s="74">
        <v>6.451807539866827E-3</v>
      </c>
      <c r="ES111" s="74">
        <v>6.99312690880197E-3</v>
      </c>
      <c r="ET111" s="74">
        <v>2.1795297955204732E-3</v>
      </c>
      <c r="EU111" s="74">
        <v>1.5624464244189271E-2</v>
      </c>
      <c r="EV111" s="74">
        <v>4.599627493031503E-3</v>
      </c>
      <c r="EW111" s="74">
        <v>1.450631129913474E-2</v>
      </c>
      <c r="EX111" s="74">
        <v>1.9105938792166245E-2</v>
      </c>
      <c r="EY111" s="74">
        <v>6.7030998631802188E-2</v>
      </c>
      <c r="EZ111" s="74">
        <v>1.9201569880883138</v>
      </c>
      <c r="FA111" s="74">
        <v>1.9150551843900934</v>
      </c>
      <c r="FB111" s="74">
        <v>1.0839019709732876</v>
      </c>
      <c r="FC111" s="70">
        <v>0</v>
      </c>
      <c r="FD111" s="70">
        <v>0</v>
      </c>
      <c r="FE111" s="70">
        <v>0</v>
      </c>
      <c r="FF111" s="70">
        <v>0</v>
      </c>
      <c r="FG111" s="70">
        <v>0</v>
      </c>
      <c r="FH111" s="70">
        <v>0</v>
      </c>
      <c r="FI111" s="70">
        <v>0</v>
      </c>
      <c r="FJ111" s="70">
        <v>0</v>
      </c>
      <c r="FK111" s="70">
        <v>0</v>
      </c>
      <c r="FL111" s="70">
        <v>0</v>
      </c>
      <c r="FM111" s="70" t="s">
        <v>401</v>
      </c>
      <c r="FN111" s="70" t="s">
        <v>401</v>
      </c>
      <c r="FO111" s="70" t="s">
        <v>401</v>
      </c>
      <c r="FP111" s="70" t="s">
        <v>401</v>
      </c>
    </row>
    <row r="112" spans="1:173" ht="12.75" customHeight="1" x14ac:dyDescent="0.25">
      <c r="A112" s="69" t="s">
        <v>159</v>
      </c>
      <c r="B112" s="71" t="s">
        <v>11</v>
      </c>
      <c r="C112" s="71" t="s">
        <v>83</v>
      </c>
      <c r="D112" s="72">
        <v>2014</v>
      </c>
      <c r="E112" s="71" t="s">
        <v>284</v>
      </c>
      <c r="F112" s="71" t="s">
        <v>393</v>
      </c>
      <c r="G112" s="71">
        <v>74.43865000000001</v>
      </c>
      <c r="H112" s="71">
        <v>166.04666666666665</v>
      </c>
      <c r="I112" s="72">
        <v>1</v>
      </c>
      <c r="J112" s="73">
        <v>54</v>
      </c>
      <c r="K112" s="73">
        <v>462.65064742499999</v>
      </c>
      <c r="L112" s="73">
        <v>1203.7625479999999</v>
      </c>
      <c r="M112" s="73">
        <v>577.88912500000004</v>
      </c>
      <c r="N112" s="71">
        <v>1.679</v>
      </c>
      <c r="O112" s="71">
        <v>0.223</v>
      </c>
      <c r="P112" s="71">
        <v>7.5291479820627805</v>
      </c>
      <c r="Q112" s="71">
        <v>29.706399999999999</v>
      </c>
      <c r="R112" s="71">
        <v>-23.841000000000001</v>
      </c>
      <c r="S112" s="71">
        <v>-307.36163209063028</v>
      </c>
      <c r="T112" s="71" t="s">
        <v>35</v>
      </c>
      <c r="U112" s="71">
        <v>197.5</v>
      </c>
      <c r="V112" s="71">
        <v>148.30000000000001</v>
      </c>
      <c r="W112" s="71">
        <v>962</v>
      </c>
      <c r="X112" s="71">
        <v>61</v>
      </c>
      <c r="Y112" s="71">
        <v>50</v>
      </c>
      <c r="Z112" s="71">
        <v>12</v>
      </c>
      <c r="AA112" s="71">
        <v>26.4</v>
      </c>
      <c r="AB112" s="71">
        <v>0.8</v>
      </c>
      <c r="AC112" s="71">
        <v>26.3</v>
      </c>
      <c r="AD112" s="71">
        <v>0.7</v>
      </c>
      <c r="AE112" s="71">
        <v>21</v>
      </c>
      <c r="AF112" s="71">
        <v>2.6</v>
      </c>
      <c r="AG112" s="71">
        <v>0.32358295973802698</v>
      </c>
      <c r="AH112" s="71">
        <v>32.358295973802697</v>
      </c>
      <c r="AI112" s="71">
        <v>0.175020009975415</v>
      </c>
      <c r="AJ112" s="71">
        <v>0.218744995550502</v>
      </c>
      <c r="AK112" s="71">
        <v>21.8744995550502</v>
      </c>
      <c r="AL112" s="71">
        <v>7.2580775564699898E-2</v>
      </c>
      <c r="AM112" s="71">
        <v>0.45767204471147199</v>
      </c>
      <c r="AN112" s="71">
        <v>45.767204471147203</v>
      </c>
      <c r="AO112" s="71">
        <v>0.134682337264943</v>
      </c>
      <c r="AP112" s="71">
        <v>0.40334449555366447</v>
      </c>
      <c r="AQ112" s="71">
        <v>0.59665550444633553</v>
      </c>
      <c r="AR112" s="71">
        <v>3.0706973258383625</v>
      </c>
      <c r="AS112" s="71">
        <v>2.0758190524657407</v>
      </c>
      <c r="AT112" s="71">
        <v>5.1465163783041037</v>
      </c>
      <c r="AU112" s="71">
        <v>54.232795528852897</v>
      </c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70"/>
      <c r="EA112" s="70"/>
      <c r="EB112" s="70"/>
      <c r="EC112" s="70"/>
      <c r="ED112" s="70"/>
      <c r="EE112" s="70"/>
      <c r="EF112" s="70">
        <v>0</v>
      </c>
      <c r="EG112" s="74">
        <v>5.7861558231719304E-2</v>
      </c>
      <c r="EH112" s="70">
        <v>0</v>
      </c>
      <c r="EI112" s="74">
        <v>8.8908894871977978E-2</v>
      </c>
      <c r="EJ112" s="74">
        <v>0.18399559877884927</v>
      </c>
      <c r="EK112" s="74">
        <v>2.0487958992612135E-2</v>
      </c>
      <c r="EL112" s="74">
        <v>0.35125401087515878</v>
      </c>
      <c r="EM112" s="74">
        <v>0.29339245264343944</v>
      </c>
      <c r="EN112" s="74">
        <v>6.2080017643296329E-3</v>
      </c>
      <c r="EO112" s="74">
        <v>1.627530155421527E-2</v>
      </c>
      <c r="EP112" s="74">
        <v>4.7428858738004622E-3</v>
      </c>
      <c r="EQ112" s="74">
        <v>2.722618919234537E-2</v>
      </c>
      <c r="ER112" s="74">
        <v>6.8591967103751568E-3</v>
      </c>
      <c r="ES112" s="74">
        <v>6.7370909735692654E-3</v>
      </c>
      <c r="ET112" s="74">
        <v>2.2214139335925576E-3</v>
      </c>
      <c r="EU112" s="74">
        <v>1.581770161753698E-2</v>
      </c>
      <c r="EV112" s="74">
        <v>6.9582870765774229E-3</v>
      </c>
      <c r="EW112" s="74">
        <v>1.653610385260533E-2</v>
      </c>
      <c r="EX112" s="74">
        <v>2.3494390929182755E-2</v>
      </c>
      <c r="EY112" s="74">
        <v>6.6538281739065092E-2</v>
      </c>
      <c r="EZ112" s="74">
        <v>2.1252169307626443</v>
      </c>
      <c r="FA112" s="74">
        <v>2.6216650980563547</v>
      </c>
      <c r="FB112" s="74">
        <v>0.98219824536870404</v>
      </c>
      <c r="FC112" s="70">
        <v>0</v>
      </c>
      <c r="FD112" s="70">
        <v>0</v>
      </c>
      <c r="FE112" s="70">
        <v>0</v>
      </c>
      <c r="FF112" s="70">
        <v>0</v>
      </c>
      <c r="FG112" s="70">
        <v>0</v>
      </c>
      <c r="FH112" s="70">
        <v>0</v>
      </c>
      <c r="FI112" s="70">
        <v>0</v>
      </c>
      <c r="FJ112" s="70">
        <v>0</v>
      </c>
      <c r="FK112" s="70">
        <v>0</v>
      </c>
      <c r="FL112" s="70">
        <v>0</v>
      </c>
      <c r="FM112" s="70" t="s">
        <v>401</v>
      </c>
      <c r="FN112" s="70" t="s">
        <v>401</v>
      </c>
      <c r="FO112" s="70" t="s">
        <v>401</v>
      </c>
      <c r="FP112" s="70" t="s">
        <v>401</v>
      </c>
    </row>
    <row r="113" spans="1:173" ht="12.75" customHeight="1" x14ac:dyDescent="0.25">
      <c r="A113" s="69" t="s">
        <v>160</v>
      </c>
      <c r="B113" s="71" t="s">
        <v>11</v>
      </c>
      <c r="C113" s="71" t="s">
        <v>83</v>
      </c>
      <c r="D113" s="72">
        <v>2014</v>
      </c>
      <c r="E113" s="71" t="s">
        <v>284</v>
      </c>
      <c r="F113" s="71" t="s">
        <v>393</v>
      </c>
      <c r="G113" s="71">
        <v>74.42561666666667</v>
      </c>
      <c r="H113" s="71">
        <v>168.49323333333334</v>
      </c>
      <c r="I113" s="72">
        <v>1</v>
      </c>
      <c r="J113" s="73">
        <v>54</v>
      </c>
      <c r="K113" s="73">
        <v>486.04111576700001</v>
      </c>
      <c r="L113" s="73">
        <v>1276.8007930000001</v>
      </c>
      <c r="M113" s="73">
        <v>606.56943100000001</v>
      </c>
      <c r="N113" s="71">
        <v>1.6919999999999999</v>
      </c>
      <c r="O113" s="71">
        <v>0.254</v>
      </c>
      <c r="P113" s="71">
        <v>6.6614173228346454</v>
      </c>
      <c r="Q113" s="71">
        <v>33.228900000000003</v>
      </c>
      <c r="R113" s="71">
        <v>-23.492000000000001</v>
      </c>
      <c r="S113" s="71">
        <v>-465.56848337528243</v>
      </c>
      <c r="T113" s="71" t="s">
        <v>35</v>
      </c>
      <c r="U113" s="71">
        <v>197.5</v>
      </c>
      <c r="V113" s="71">
        <v>148.30000000000001</v>
      </c>
      <c r="W113" s="71">
        <v>962</v>
      </c>
      <c r="X113" s="71">
        <v>61</v>
      </c>
      <c r="Y113" s="71">
        <v>50</v>
      </c>
      <c r="Z113" s="71">
        <v>12</v>
      </c>
      <c r="AA113" s="71">
        <v>26.4</v>
      </c>
      <c r="AB113" s="71">
        <v>0.8</v>
      </c>
      <c r="AC113" s="71">
        <v>26.3</v>
      </c>
      <c r="AD113" s="71">
        <v>0.7</v>
      </c>
      <c r="AE113" s="71">
        <v>21</v>
      </c>
      <c r="AF113" s="71">
        <v>2.6</v>
      </c>
      <c r="AG113" s="71">
        <v>0.174370961817405</v>
      </c>
      <c r="AH113" s="71">
        <v>17.4370961817405</v>
      </c>
      <c r="AI113" s="71">
        <v>0.120527376754628</v>
      </c>
      <c r="AJ113" s="71">
        <v>0.41571748254747898</v>
      </c>
      <c r="AK113" s="71">
        <v>41.571748254747895</v>
      </c>
      <c r="AL113" s="71">
        <v>6.3240206093775495E-2</v>
      </c>
      <c r="AM113" s="71">
        <v>0.409911555635114</v>
      </c>
      <c r="AN113" s="71">
        <v>40.991155563511398</v>
      </c>
      <c r="AO113" s="71">
        <v>8.5047510742620402E-2</v>
      </c>
      <c r="AP113" s="71">
        <v>0.70450029401087222</v>
      </c>
      <c r="AQ113" s="71">
        <v>0.29549970598912778</v>
      </c>
      <c r="AR113" s="71">
        <v>1.5023077779656357</v>
      </c>
      <c r="AS113" s="71">
        <v>3.5816491516595659</v>
      </c>
      <c r="AT113" s="71">
        <v>5.0839569296252014</v>
      </c>
      <c r="AU113" s="71">
        <v>59.008844436488396</v>
      </c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70"/>
      <c r="EA113" s="70"/>
      <c r="EB113" s="70"/>
      <c r="EC113" s="70"/>
      <c r="ED113" s="70"/>
      <c r="EE113" s="70"/>
      <c r="EF113" s="74">
        <v>0.24390360480863557</v>
      </c>
      <c r="EG113" s="74">
        <v>6.9060487912646823E-2</v>
      </c>
      <c r="EH113" s="74">
        <v>0.14963266545015488</v>
      </c>
      <c r="EI113" s="74">
        <v>0.19174805332245107</v>
      </c>
      <c r="EJ113" s="74">
        <v>0.14828322754909118</v>
      </c>
      <c r="EK113" s="74">
        <v>1.2422707521679781E-2</v>
      </c>
      <c r="EL113" s="74">
        <v>0.81505074656465915</v>
      </c>
      <c r="EM113" s="74">
        <v>0.35245398839322201</v>
      </c>
      <c r="EN113" s="74">
        <v>1.7127279224642088E-2</v>
      </c>
      <c r="EO113" s="74">
        <v>1.4655075919407772E-2</v>
      </c>
      <c r="EP113" s="74">
        <v>6.9324111259967359E-3</v>
      </c>
      <c r="EQ113" s="74">
        <v>3.8714766270046601E-2</v>
      </c>
      <c r="ER113" s="74">
        <v>1.1307050850983257E-2</v>
      </c>
      <c r="ES113" s="74">
        <v>7.3172697964655406E-3</v>
      </c>
      <c r="ET113" s="74">
        <v>4.4541862247266615E-3</v>
      </c>
      <c r="EU113" s="74">
        <v>2.3078506872175459E-2</v>
      </c>
      <c r="EV113" s="74">
        <v>5.0098540744888346E-3</v>
      </c>
      <c r="EW113" s="74">
        <v>1.5070061902797754E-2</v>
      </c>
      <c r="EX113" s="74">
        <v>2.0079915977286589E-2</v>
      </c>
      <c r="EY113" s="74">
        <v>8.1873189119508638E-2</v>
      </c>
      <c r="EZ113" s="74">
        <v>1.7838280988429613</v>
      </c>
      <c r="FA113" s="74">
        <v>0.85565697430346066</v>
      </c>
      <c r="FB113" s="74">
        <v>0.64714220294049829</v>
      </c>
      <c r="FC113" s="74">
        <v>1.0605659271977641</v>
      </c>
      <c r="FD113" s="74">
        <v>5.1284531763683841E-3</v>
      </c>
      <c r="FE113" s="70">
        <v>0</v>
      </c>
      <c r="FF113" s="70">
        <v>0</v>
      </c>
      <c r="FG113" s="74">
        <v>5.8560258259620348E-3</v>
      </c>
      <c r="FH113" s="74">
        <v>3.4829388830153539E-2</v>
      </c>
      <c r="FI113" s="74">
        <v>1.3598754641224781E-2</v>
      </c>
      <c r="FJ113" s="74">
        <v>3.8608336544903839E-3</v>
      </c>
      <c r="FK113" s="74">
        <v>1.3924186205865526E-2</v>
      </c>
      <c r="FL113" s="74">
        <v>7.7197642334064648E-2</v>
      </c>
      <c r="FM113" s="70" t="s">
        <v>401</v>
      </c>
      <c r="FN113" s="70" t="s">
        <v>401</v>
      </c>
      <c r="FO113" s="70" t="s">
        <v>401</v>
      </c>
      <c r="FP113" s="70" t="s">
        <v>392</v>
      </c>
    </row>
    <row r="114" spans="1:173" ht="12.75" customHeight="1" x14ac:dyDescent="0.25">
      <c r="A114" s="69" t="s">
        <v>161</v>
      </c>
      <c r="B114" s="71" t="s">
        <v>11</v>
      </c>
      <c r="C114" s="71" t="s">
        <v>83</v>
      </c>
      <c r="D114" s="72">
        <v>2014</v>
      </c>
      <c r="E114" s="71" t="s">
        <v>284</v>
      </c>
      <c r="F114" s="71" t="s">
        <v>393</v>
      </c>
      <c r="G114" s="71">
        <v>73.519803333333329</v>
      </c>
      <c r="H114" s="71">
        <v>169.45954166666664</v>
      </c>
      <c r="I114" s="72">
        <v>1</v>
      </c>
      <c r="J114" s="73">
        <v>43</v>
      </c>
      <c r="K114" s="73">
        <v>381.65882709499999</v>
      </c>
      <c r="L114" s="73">
        <v>1324.8931849999999</v>
      </c>
      <c r="M114" s="73">
        <v>537.81550000000004</v>
      </c>
      <c r="N114" s="71">
        <v>0.90100000000000002</v>
      </c>
      <c r="O114" s="71">
        <v>0.11899999999999999</v>
      </c>
      <c r="P114" s="71">
        <v>7.5714285714285721</v>
      </c>
      <c r="Q114" s="71">
        <v>24.0672</v>
      </c>
      <c r="R114" s="71">
        <v>-23.960999999999999</v>
      </c>
      <c r="S114" s="71">
        <v>-308.34847530884946</v>
      </c>
      <c r="T114" s="71" t="s">
        <v>35</v>
      </c>
      <c r="U114" s="71">
        <v>197.5</v>
      </c>
      <c r="V114" s="71">
        <v>148.30000000000001</v>
      </c>
      <c r="W114" s="71">
        <v>962</v>
      </c>
      <c r="X114" s="71">
        <v>61</v>
      </c>
      <c r="Y114" s="71">
        <v>50</v>
      </c>
      <c r="Z114" s="71">
        <v>12</v>
      </c>
      <c r="AA114" s="71">
        <v>26.4</v>
      </c>
      <c r="AB114" s="71">
        <v>0.8</v>
      </c>
      <c r="AC114" s="71">
        <v>26.3</v>
      </c>
      <c r="AD114" s="71">
        <v>0.7</v>
      </c>
      <c r="AE114" s="71">
        <v>21</v>
      </c>
      <c r="AF114" s="71">
        <v>2.6</v>
      </c>
      <c r="AG114" s="71">
        <v>0.338547297503627</v>
      </c>
      <c r="AH114" s="71">
        <v>33.854729750362701</v>
      </c>
      <c r="AI114" s="71">
        <v>0.179624469310315</v>
      </c>
      <c r="AJ114" s="71">
        <v>0.21715001884075499</v>
      </c>
      <c r="AK114" s="71">
        <v>21.715001884075498</v>
      </c>
      <c r="AL114" s="71">
        <v>7.4660489233972796E-2</v>
      </c>
      <c r="AM114" s="71">
        <v>0.44430268365562098</v>
      </c>
      <c r="AN114" s="71">
        <v>44.4302683655621</v>
      </c>
      <c r="AO114" s="71">
        <v>0.13798968424350999</v>
      </c>
      <c r="AP114" s="71">
        <v>0.39077032127716937</v>
      </c>
      <c r="AQ114" s="71">
        <v>0.60922967872283063</v>
      </c>
      <c r="AR114" s="71">
        <v>1.1419402118266433</v>
      </c>
      <c r="AS114" s="71">
        <v>0.73245995564479349</v>
      </c>
      <c r="AT114" s="71">
        <v>1.8744001674714363</v>
      </c>
      <c r="AU114" s="71">
        <v>55.569731634438192</v>
      </c>
      <c r="AV114" s="70"/>
      <c r="AW114" s="70"/>
      <c r="AX114" s="74">
        <v>2.3335274527459425E-3</v>
      </c>
      <c r="AY114" s="74">
        <v>1.0368416514676008E-2</v>
      </c>
      <c r="AZ114" s="74">
        <v>5.6340500563264711E-3</v>
      </c>
      <c r="BA114" s="74">
        <v>1.4046745703359708E-2</v>
      </c>
      <c r="BB114" s="74">
        <v>4.4126796922105546E-3</v>
      </c>
      <c r="BC114" s="74">
        <v>9.9986382618630007E-3</v>
      </c>
      <c r="BD114" s="74">
        <v>7.4758891341493447E-3</v>
      </c>
      <c r="BE114" s="74">
        <v>1.0379580170733909E-2</v>
      </c>
      <c r="BF114" s="74">
        <v>1.3206633278721859E-2</v>
      </c>
      <c r="BG114" s="74">
        <v>1.3680617888086792E-2</v>
      </c>
      <c r="BH114" s="74">
        <v>2.0708466105304094E-2</v>
      </c>
      <c r="BI114" s="74">
        <v>1.2716698033904602E-2</v>
      </c>
      <c r="BJ114" s="74">
        <v>2.1074625750109884E-2</v>
      </c>
      <c r="BK114" s="74">
        <v>1.3228555695303989E-2</v>
      </c>
      <c r="BL114" s="74">
        <v>2.402589248272028E-2</v>
      </c>
      <c r="BM114" s="74">
        <v>1.5639261618569236E-2</v>
      </c>
      <c r="BN114" s="74">
        <v>2.7017003343991326E-2</v>
      </c>
      <c r="BO114" s="74">
        <v>1.1495543647408764E-2</v>
      </c>
      <c r="BP114" s="74">
        <v>1.2449165019510872E-2</v>
      </c>
      <c r="BQ114" s="74">
        <v>7.9422037418245377E-3</v>
      </c>
      <c r="BR114" s="74">
        <v>6.2556198083530768E-3</v>
      </c>
      <c r="BS114" s="74">
        <v>2.7494087578430557E-2</v>
      </c>
      <c r="BT114" s="74">
        <v>1.5965710275703718E-2</v>
      </c>
      <c r="BU114" s="74">
        <v>0.30113837957605188</v>
      </c>
      <c r="BV114" s="74">
        <v>5.1829228856543341E-2</v>
      </c>
      <c r="BW114" s="74">
        <v>0.33695020513350782</v>
      </c>
      <c r="BX114" s="74">
        <v>0.31529086942924733</v>
      </c>
      <c r="BY114" s="74">
        <v>2.3409163094344296E-2</v>
      </c>
      <c r="BZ114" s="74">
        <v>0.11017565050932716</v>
      </c>
      <c r="CA114" s="74">
        <v>8.1798368924727895E-3</v>
      </c>
      <c r="CB114" s="74">
        <v>1.5837697161350105E-2</v>
      </c>
      <c r="CC114" s="74">
        <v>8.0352042907828013E-3</v>
      </c>
      <c r="CD114" s="74">
        <v>2.778261968766706E-2</v>
      </c>
      <c r="CE114" s="74">
        <v>1.8123698429426845E-2</v>
      </c>
      <c r="CF114" s="74">
        <v>4.6947935234337247E-2</v>
      </c>
      <c r="CG114" s="74">
        <v>1.9891774267104929E-2</v>
      </c>
      <c r="CH114" s="74">
        <v>4.7420295678178216E-2</v>
      </c>
      <c r="CI114" s="74">
        <v>1.7374074167916993E-2</v>
      </c>
      <c r="CJ114" s="74">
        <v>3.6368256302149279E-2</v>
      </c>
      <c r="CK114" s="74">
        <v>1.9010632361851836E-2</v>
      </c>
      <c r="CL114" s="74">
        <v>4.3751252026429939E-2</v>
      </c>
      <c r="CN114" s="74">
        <v>1.102502984826092E-2</v>
      </c>
      <c r="CO114" s="74">
        <v>1.4426780927581189E-2</v>
      </c>
      <c r="CP114" s="74">
        <v>7.1682664297984785E-3</v>
      </c>
      <c r="CQ114" s="74">
        <v>1.9291049432465422E-2</v>
      </c>
      <c r="CR114" s="21" t="s">
        <v>432</v>
      </c>
      <c r="CS114" s="74">
        <v>5.2517848725380178E-2</v>
      </c>
      <c r="CT114" s="74">
        <v>3.4562923278584788E-3</v>
      </c>
      <c r="CU114" s="74">
        <v>1.424641957013577E-2</v>
      </c>
      <c r="CV114" s="74">
        <v>9.2476376088463479E-3</v>
      </c>
      <c r="CW114" s="74">
        <v>3.1942548710053559E-2</v>
      </c>
      <c r="CX114" s="74">
        <v>1.3554869882821619E-2</v>
      </c>
      <c r="CY114" s="74">
        <v>3.25237610967729E-2</v>
      </c>
      <c r="CZ114" s="74">
        <v>1.379289433059225E-2</v>
      </c>
      <c r="DA114" s="74">
        <v>3.9449121992922463E-2</v>
      </c>
      <c r="DB114" s="74">
        <v>9.5023942306061201E-3</v>
      </c>
      <c r="DC114" s="74">
        <v>3.2646731792067042E-2</v>
      </c>
      <c r="DD114" s="74">
        <v>6.6772036434826262E-3</v>
      </c>
      <c r="DE114" s="74">
        <v>1.7382486865073602E-2</v>
      </c>
      <c r="DF114" s="74">
        <v>7.6329468533337438E-3</v>
      </c>
      <c r="DG114" s="74">
        <v>1.0456016390216214E-2</v>
      </c>
      <c r="DH114" s="74">
        <v>3.9498040921542863E-3</v>
      </c>
      <c r="DI114" s="74">
        <v>0.15835521169682304</v>
      </c>
      <c r="DJ114" s="74">
        <v>0.23076422003796848</v>
      </c>
      <c r="DK114" s="74">
        <v>0.17006355719506697</v>
      </c>
      <c r="DL114" s="74">
        <v>1.4572568693209489</v>
      </c>
      <c r="DM114" s="74">
        <v>1.0739372286695557</v>
      </c>
      <c r="DN114" s="74">
        <v>1.651048079464104</v>
      </c>
      <c r="DO114" s="74">
        <v>2.7229021367018871</v>
      </c>
      <c r="DP114" s="74">
        <v>2.8882992502088731</v>
      </c>
      <c r="DQ114" s="74">
        <v>1.2817726914046297E-2</v>
      </c>
      <c r="DR114" s="74">
        <v>4.4024300424457194E-3</v>
      </c>
      <c r="DS114" s="74">
        <v>8.2925852137402372E-3</v>
      </c>
      <c r="DT114" s="74">
        <v>2.6601308125889431E-2</v>
      </c>
      <c r="DU114" s="74">
        <v>9.4943420010748548E-3</v>
      </c>
      <c r="DV114" s="74">
        <v>4.7711620253675965E-2</v>
      </c>
      <c r="DW114" s="74">
        <v>1.3896772043520578E-2</v>
      </c>
      <c r="DX114" s="74">
        <v>0.34346417831864717</v>
      </c>
      <c r="DY114" s="74">
        <v>1.1449194378302427</v>
      </c>
      <c r="DZ114" s="74">
        <v>0.35691259828814936</v>
      </c>
      <c r="EA114" s="74">
        <v>0.27209179292962271</v>
      </c>
      <c r="EB114" s="74">
        <v>8.0942880102906303E-2</v>
      </c>
      <c r="EC114" s="74">
        <v>5.2366986377541523E-2</v>
      </c>
      <c r="ED114" s="74">
        <v>0.16798504981837051</v>
      </c>
      <c r="EE114" s="74">
        <v>0.30129491629881833</v>
      </c>
      <c r="EF114" s="70">
        <v>0</v>
      </c>
      <c r="EG114" s="74">
        <v>5.7849460573363654E-2</v>
      </c>
      <c r="EH114" s="70">
        <v>0</v>
      </c>
      <c r="EI114" s="74">
        <v>0.10664196807236702</v>
      </c>
      <c r="EJ114" s="74">
        <v>0.12746722687931078</v>
      </c>
      <c r="EK114" s="74">
        <v>4.1277765918883366E-2</v>
      </c>
      <c r="EL114" s="74">
        <v>0.33323642144392485</v>
      </c>
      <c r="EM114" s="74">
        <v>0.27538696087056119</v>
      </c>
      <c r="EN114" s="74">
        <v>3.6666533435214102E-2</v>
      </c>
      <c r="EO114" s="74">
        <v>4.0272767905918015E-2</v>
      </c>
      <c r="EP114" s="74">
        <v>1.8914104400270033E-2</v>
      </c>
      <c r="EQ114" s="74">
        <v>9.5853405741402123E-2</v>
      </c>
      <c r="ER114" s="74">
        <v>4.0831225243239094E-2</v>
      </c>
      <c r="ES114" s="74">
        <v>3.8641598442615555E-2</v>
      </c>
      <c r="ET114" s="74">
        <v>1.8314213351048627E-2</v>
      </c>
      <c r="EU114" s="74">
        <v>9.7787037036903279E-2</v>
      </c>
      <c r="EV114" s="74">
        <v>1.8104523740264732E-2</v>
      </c>
      <c r="EW114" s="74">
        <v>4.184627390268094E-2</v>
      </c>
      <c r="EX114" s="74">
        <v>5.9950797642945669E-2</v>
      </c>
      <c r="EY114" s="74">
        <v>0.25359124042125109</v>
      </c>
      <c r="EZ114" s="74">
        <v>0.60352013708759267</v>
      </c>
      <c r="FA114" s="74">
        <v>1.0983522065721252</v>
      </c>
      <c r="FB114" s="74">
        <v>0.94637371796757186</v>
      </c>
      <c r="FC114" s="70">
        <v>0</v>
      </c>
      <c r="FD114" s="70">
        <v>0</v>
      </c>
      <c r="FE114" s="70">
        <v>0</v>
      </c>
      <c r="FF114" s="70">
        <v>0</v>
      </c>
      <c r="FG114" s="70">
        <v>0</v>
      </c>
      <c r="FH114" s="70">
        <v>0</v>
      </c>
      <c r="FI114" s="70">
        <v>0</v>
      </c>
      <c r="FJ114" s="70">
        <v>0</v>
      </c>
      <c r="FK114" s="70">
        <v>0</v>
      </c>
      <c r="FL114" s="70">
        <v>0</v>
      </c>
      <c r="FM114" s="70" t="s">
        <v>401</v>
      </c>
      <c r="FN114" s="70" t="s">
        <v>401</v>
      </c>
      <c r="FO114" s="70" t="s">
        <v>401</v>
      </c>
      <c r="FP114" s="70" t="s">
        <v>401</v>
      </c>
      <c r="FQ114" s="70" t="s">
        <v>392</v>
      </c>
    </row>
    <row r="115" spans="1:173" ht="12.75" customHeight="1" x14ac:dyDescent="0.25">
      <c r="A115" s="69" t="s">
        <v>162</v>
      </c>
      <c r="B115" s="71" t="s">
        <v>11</v>
      </c>
      <c r="C115" s="71" t="s">
        <v>83</v>
      </c>
      <c r="D115" s="72">
        <v>2014</v>
      </c>
      <c r="E115" s="71" t="s">
        <v>284</v>
      </c>
      <c r="F115" s="71" t="s">
        <v>393</v>
      </c>
      <c r="G115" s="71">
        <v>74.105601666666672</v>
      </c>
      <c r="H115" s="71">
        <v>170.90089666666668</v>
      </c>
      <c r="I115" s="72">
        <v>1</v>
      </c>
      <c r="J115" s="73">
        <v>51</v>
      </c>
      <c r="K115" s="73">
        <v>445.78038719199998</v>
      </c>
      <c r="L115" s="73">
        <v>1354.8500819999999</v>
      </c>
      <c r="M115" s="73">
        <v>617.17370300000005</v>
      </c>
      <c r="N115" s="71">
        <v>1.7549999999999999</v>
      </c>
      <c r="O115" s="71">
        <v>0.251</v>
      </c>
      <c r="P115" s="71">
        <v>6.9920318725099593</v>
      </c>
      <c r="Q115" s="71">
        <v>31.1738</v>
      </c>
      <c r="R115" s="71">
        <v>-24.190999999999999</v>
      </c>
      <c r="S115" s="71">
        <v>-239.3226332467716</v>
      </c>
      <c r="T115" s="71" t="s">
        <v>35</v>
      </c>
      <c r="U115" s="71">
        <v>197.5</v>
      </c>
      <c r="V115" s="71">
        <v>148.30000000000001</v>
      </c>
      <c r="W115" s="71">
        <v>962</v>
      </c>
      <c r="X115" s="71">
        <v>61</v>
      </c>
      <c r="Y115" s="71">
        <v>50</v>
      </c>
      <c r="Z115" s="71">
        <v>12</v>
      </c>
      <c r="AA115" s="71">
        <v>26.4</v>
      </c>
      <c r="AB115" s="71">
        <v>0.8</v>
      </c>
      <c r="AC115" s="71">
        <v>26.3</v>
      </c>
      <c r="AD115" s="71">
        <v>0.7</v>
      </c>
      <c r="AE115" s="71">
        <v>21</v>
      </c>
      <c r="AF115" s="71">
        <v>2.6</v>
      </c>
      <c r="AG115" s="71">
        <v>0.39996301473847301</v>
      </c>
      <c r="AH115" s="71">
        <v>39.996301473847303</v>
      </c>
      <c r="AI115" s="71">
        <v>0.19195050672005701</v>
      </c>
      <c r="AJ115" s="71">
        <v>0.14563660774672299</v>
      </c>
      <c r="AK115" s="71">
        <v>14.563660774672298</v>
      </c>
      <c r="AL115" s="71">
        <v>6.5986167997751893E-2</v>
      </c>
      <c r="AM115" s="71">
        <v>0.454400377514805</v>
      </c>
      <c r="AN115" s="71">
        <v>45.440037751480503</v>
      </c>
      <c r="AO115" s="71">
        <v>0.163691512280114</v>
      </c>
      <c r="AP115" s="71">
        <v>0.26692945109336952</v>
      </c>
      <c r="AQ115" s="71">
        <v>0.73307054890663048</v>
      </c>
      <c r="AR115" s="71">
        <v>3.951703303639162</v>
      </c>
      <c r="AS115" s="71">
        <v>1.4389147065006525</v>
      </c>
      <c r="AT115" s="71">
        <v>5.390618010139816</v>
      </c>
      <c r="AU115" s="71">
        <v>54.559962248519611</v>
      </c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70"/>
      <c r="EA115" s="70"/>
      <c r="EB115" s="70"/>
      <c r="EC115" s="70"/>
      <c r="ED115" s="70"/>
      <c r="EE115" s="70"/>
      <c r="EF115" s="70">
        <v>0</v>
      </c>
      <c r="EG115" s="74">
        <v>4.6196802261250412E-2</v>
      </c>
      <c r="EH115" s="70">
        <v>0</v>
      </c>
      <c r="EI115" s="74">
        <v>9.3599274797041235E-2</v>
      </c>
      <c r="EJ115" s="74">
        <v>0.12190019491795792</v>
      </c>
      <c r="EK115" s="74">
        <v>3.4285821866383612E-2</v>
      </c>
      <c r="EL115" s="74">
        <v>0.29598209384263313</v>
      </c>
      <c r="EM115" s="74">
        <v>0.24978529158138277</v>
      </c>
      <c r="EN115" s="74">
        <v>1.5150902055873449E-2</v>
      </c>
      <c r="EO115" s="74">
        <v>2.3534551733950502E-2</v>
      </c>
      <c r="EP115" s="74">
        <v>1.1702811479115758E-2</v>
      </c>
      <c r="EQ115" s="74">
        <v>5.0388265268939705E-2</v>
      </c>
      <c r="ER115" s="74">
        <v>1.4724217542719926E-2</v>
      </c>
      <c r="ES115" s="74">
        <v>1.8153234849088384E-2</v>
      </c>
      <c r="ET115" s="74">
        <v>7.4134666130918027E-3</v>
      </c>
      <c r="EU115" s="74">
        <v>4.029091900490011E-2</v>
      </c>
      <c r="EV115" s="74">
        <v>1.9325335804275333E-2</v>
      </c>
      <c r="EW115" s="74">
        <v>2.9535187065667066E-2</v>
      </c>
      <c r="EX115" s="74">
        <v>4.8860522869942406E-2</v>
      </c>
      <c r="EY115" s="74">
        <v>0.13953970714378222</v>
      </c>
      <c r="EZ115" s="74">
        <v>0.9168166836997067</v>
      </c>
      <c r="FA115" s="74">
        <v>1.5533432694079767</v>
      </c>
      <c r="FB115" s="74">
        <v>1.2328828201851623</v>
      </c>
      <c r="FC115" s="70">
        <v>0</v>
      </c>
      <c r="FD115" s="70">
        <v>0</v>
      </c>
      <c r="FE115" s="70">
        <v>0</v>
      </c>
      <c r="FF115" s="70">
        <v>0</v>
      </c>
      <c r="FG115" s="70">
        <v>0</v>
      </c>
      <c r="FH115" s="70">
        <v>0</v>
      </c>
      <c r="FI115" s="70">
        <v>0</v>
      </c>
      <c r="FJ115" s="70">
        <v>0</v>
      </c>
      <c r="FK115" s="70">
        <v>0</v>
      </c>
      <c r="FL115" s="70">
        <v>0</v>
      </c>
      <c r="FM115" s="70" t="s">
        <v>401</v>
      </c>
      <c r="FN115" s="70" t="s">
        <v>401</v>
      </c>
      <c r="FO115" s="70" t="s">
        <v>401</v>
      </c>
      <c r="FP115" s="70" t="s">
        <v>401</v>
      </c>
    </row>
    <row r="116" spans="1:173" ht="12.75" customHeight="1" x14ac:dyDescent="0.25">
      <c r="A116" s="69" t="s">
        <v>163</v>
      </c>
      <c r="B116" s="71" t="s">
        <v>11</v>
      </c>
      <c r="C116" s="71" t="s">
        <v>83</v>
      </c>
      <c r="D116" s="72">
        <v>2014</v>
      </c>
      <c r="E116" s="71" t="s">
        <v>284</v>
      </c>
      <c r="F116" s="71" t="s">
        <v>393</v>
      </c>
      <c r="G116" s="71">
        <v>74.68225000000001</v>
      </c>
      <c r="H116" s="71">
        <v>172.36926666666665</v>
      </c>
      <c r="I116" s="72">
        <v>1</v>
      </c>
      <c r="J116" s="73">
        <v>64</v>
      </c>
      <c r="K116" s="73">
        <v>513.947619379</v>
      </c>
      <c r="L116" s="73">
        <v>1386.2687089999999</v>
      </c>
      <c r="M116" s="73">
        <v>695.06186000000002</v>
      </c>
      <c r="N116" s="71">
        <v>1.66</v>
      </c>
      <c r="O116" s="71">
        <v>0.22700000000000001</v>
      </c>
      <c r="P116" s="71">
        <v>7.3127753303964749</v>
      </c>
      <c r="Q116" s="71">
        <v>29.104500000000002</v>
      </c>
      <c r="R116" s="71">
        <v>-22.742999999999999</v>
      </c>
      <c r="S116" s="71">
        <v>-289.58073114218632</v>
      </c>
      <c r="T116" s="71" t="s">
        <v>35</v>
      </c>
      <c r="U116" s="71">
        <v>197.5</v>
      </c>
      <c r="V116" s="71">
        <v>148.30000000000001</v>
      </c>
      <c r="W116" s="71">
        <v>962</v>
      </c>
      <c r="X116" s="71">
        <v>61</v>
      </c>
      <c r="Y116" s="71">
        <v>50</v>
      </c>
      <c r="Z116" s="71">
        <v>12</v>
      </c>
      <c r="AA116" s="71">
        <v>26.4</v>
      </c>
      <c r="AB116" s="71">
        <v>0.8</v>
      </c>
      <c r="AC116" s="71">
        <v>26.3</v>
      </c>
      <c r="AD116" s="71">
        <v>0.7</v>
      </c>
      <c r="AE116" s="71">
        <v>21</v>
      </c>
      <c r="AF116" s="71">
        <v>2.6</v>
      </c>
      <c r="AG116" s="71">
        <v>0.235741088973447</v>
      </c>
      <c r="AH116" s="71">
        <v>23.574108897344701</v>
      </c>
      <c r="AI116" s="71">
        <v>0.14831542262302799</v>
      </c>
      <c r="AJ116" s="71">
        <v>0.21392607520349499</v>
      </c>
      <c r="AK116" s="71">
        <v>21.3926075203495</v>
      </c>
      <c r="AL116" s="71">
        <v>6.1044523794685002E-2</v>
      </c>
      <c r="AM116" s="71">
        <v>0.55033283582305703</v>
      </c>
      <c r="AN116" s="71">
        <v>55.0332835823057</v>
      </c>
      <c r="AO116" s="71">
        <v>0.112811649018427</v>
      </c>
      <c r="AP116" s="71">
        <v>0.47574315459537547</v>
      </c>
      <c r="AQ116" s="71">
        <v>0.52425684540462458</v>
      </c>
      <c r="AR116" s="71">
        <v>2.2319852420595798</v>
      </c>
      <c r="AS116" s="71">
        <v>2.0254417455402112</v>
      </c>
      <c r="AT116" s="71">
        <v>4.257426987599791</v>
      </c>
      <c r="AU116" s="71">
        <v>44.966716417694201</v>
      </c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/>
      <c r="EC116" s="70"/>
      <c r="ED116" s="70"/>
      <c r="EE116" s="70"/>
      <c r="EF116" s="70">
        <v>0</v>
      </c>
      <c r="EG116" s="74">
        <v>4.0583126626702618E-2</v>
      </c>
      <c r="EH116" s="70">
        <v>0</v>
      </c>
      <c r="EI116" s="74">
        <v>8.0132954597837591E-2</v>
      </c>
      <c r="EJ116" s="74">
        <v>0.11416318306859349</v>
      </c>
      <c r="EK116" s="74">
        <v>2.1453099931951838E-2</v>
      </c>
      <c r="EL116" s="74">
        <v>0.25633236422508554</v>
      </c>
      <c r="EM116" s="74">
        <v>0.21574923759838288</v>
      </c>
      <c r="EN116" s="74">
        <v>5.6591314984102475E-3</v>
      </c>
      <c r="EO116" s="74">
        <v>1.1626211207027162E-2</v>
      </c>
      <c r="EP116" s="74">
        <v>5.2178746732425493E-3</v>
      </c>
      <c r="EQ116" s="74">
        <v>2.2503217378679958E-2</v>
      </c>
      <c r="ER116" s="74">
        <v>6.7436180455360669E-3</v>
      </c>
      <c r="ES116" s="74">
        <v>6.0350026022662102E-3</v>
      </c>
      <c r="ET116" s="74">
        <v>1.1922722028649536E-2</v>
      </c>
      <c r="EU116" s="74">
        <v>2.4701342676451816E-2</v>
      </c>
      <c r="EV116" s="74">
        <v>1.0724317024174364E-2</v>
      </c>
      <c r="EW116" s="74">
        <v>7.7906759015342183E-3</v>
      </c>
      <c r="EX116" s="74">
        <v>1.8514992925708584E-2</v>
      </c>
      <c r="EY116" s="74">
        <v>6.5719552980840368E-2</v>
      </c>
      <c r="EZ116" s="74">
        <v>1.8034366350276629</v>
      </c>
      <c r="FA116" s="74">
        <v>2.05441616090617</v>
      </c>
      <c r="FB116" s="74">
        <v>0.89492058439772937</v>
      </c>
      <c r="FC116" s="70">
        <v>0</v>
      </c>
      <c r="FD116" s="70">
        <v>0</v>
      </c>
      <c r="FE116" s="70">
        <v>0</v>
      </c>
      <c r="FF116" s="70">
        <v>0</v>
      </c>
      <c r="FG116" s="70">
        <v>0</v>
      </c>
      <c r="FH116" s="70">
        <v>0</v>
      </c>
      <c r="FI116" s="70">
        <v>0</v>
      </c>
      <c r="FJ116" s="70">
        <v>0</v>
      </c>
      <c r="FK116" s="70">
        <v>0</v>
      </c>
      <c r="FL116" s="70">
        <v>0</v>
      </c>
      <c r="FM116" s="70" t="s">
        <v>401</v>
      </c>
      <c r="FN116" s="70" t="s">
        <v>401</v>
      </c>
      <c r="FO116" s="70" t="s">
        <v>401</v>
      </c>
      <c r="FP116" s="70" t="s">
        <v>401</v>
      </c>
    </row>
    <row r="117" spans="1:173" ht="12.75" customHeight="1" x14ac:dyDescent="0.25">
      <c r="A117" s="69" t="s">
        <v>164</v>
      </c>
      <c r="B117" s="71" t="s">
        <v>11</v>
      </c>
      <c r="C117" s="71" t="s">
        <v>83</v>
      </c>
      <c r="D117" s="72">
        <v>2014</v>
      </c>
      <c r="E117" s="71" t="s">
        <v>284</v>
      </c>
      <c r="F117" s="71" t="s">
        <v>393</v>
      </c>
      <c r="G117" s="71">
        <v>75.163428333333329</v>
      </c>
      <c r="H117" s="71">
        <v>173.19139833333332</v>
      </c>
      <c r="I117" s="72">
        <v>1</v>
      </c>
      <c r="J117" s="73">
        <v>170</v>
      </c>
      <c r="K117" s="73">
        <v>570.82258772199998</v>
      </c>
      <c r="L117" s="73">
        <v>1401.255686</v>
      </c>
      <c r="M117" s="73">
        <v>751.76105399999994</v>
      </c>
      <c r="N117" s="71">
        <v>1.4750000000000001</v>
      </c>
      <c r="O117" s="71">
        <v>0.23400000000000004</v>
      </c>
      <c r="P117" s="71">
        <v>6.3034188034188023</v>
      </c>
      <c r="Q117" s="71">
        <v>38.795299999999997</v>
      </c>
      <c r="R117" s="71">
        <v>-20.852</v>
      </c>
      <c r="S117" s="71">
        <v>-277.98767075675693</v>
      </c>
      <c r="T117" s="71" t="s">
        <v>35</v>
      </c>
      <c r="U117" s="71">
        <v>197.5</v>
      </c>
      <c r="V117" s="71">
        <v>148.30000000000001</v>
      </c>
      <c r="W117" s="71">
        <v>962</v>
      </c>
      <c r="X117" s="71">
        <v>61</v>
      </c>
      <c r="Y117" s="71">
        <v>50</v>
      </c>
      <c r="Z117" s="71">
        <v>12</v>
      </c>
      <c r="AA117" s="71">
        <v>26.4</v>
      </c>
      <c r="AB117" s="71">
        <v>0.8</v>
      </c>
      <c r="AC117" s="71">
        <v>26.3</v>
      </c>
      <c r="AD117" s="71">
        <v>0.7</v>
      </c>
      <c r="AE117" s="71">
        <v>21</v>
      </c>
      <c r="AF117" s="71">
        <v>2.6</v>
      </c>
      <c r="AG117" s="71">
        <v>0.138434162204848</v>
      </c>
      <c r="AH117" s="71">
        <v>13.8434162204848</v>
      </c>
      <c r="AI117" s="71">
        <v>0.104639077303278</v>
      </c>
      <c r="AJ117" s="71">
        <v>0.21943381633943501</v>
      </c>
      <c r="AK117" s="71">
        <v>21.943381633943503</v>
      </c>
      <c r="AL117" s="71">
        <v>4.50933129051986E-2</v>
      </c>
      <c r="AM117" s="71">
        <v>0.64213202145571802</v>
      </c>
      <c r="AN117" s="71">
        <v>64.213202145571799</v>
      </c>
      <c r="AO117" s="71">
        <v>7.8558375445022699E-2</v>
      </c>
      <c r="AP117" s="71">
        <v>0.61316974274154579</v>
      </c>
      <c r="AQ117" s="71">
        <v>0.38683025725845421</v>
      </c>
      <c r="AR117" s="71">
        <v>0.7763332778633556</v>
      </c>
      <c r="AS117" s="71">
        <v>1.2305761179150141</v>
      </c>
      <c r="AT117" s="71">
        <v>2.0069093957783695</v>
      </c>
      <c r="AU117" s="71">
        <v>35.786797854428293</v>
      </c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4">
        <v>0.16387757317921189</v>
      </c>
      <c r="EG117" s="74">
        <v>3.5350313510959033E-2</v>
      </c>
      <c r="EH117" s="74">
        <v>0.11704492616590897</v>
      </c>
      <c r="EI117" s="74">
        <v>0.1109672604277689</v>
      </c>
      <c r="EJ117" s="74">
        <v>7.7343995765229351E-2</v>
      </c>
      <c r="EK117" s="74">
        <v>5.2554116359386175E-3</v>
      </c>
      <c r="EL117" s="74">
        <v>0.50983948068501683</v>
      </c>
      <c r="EM117" s="74">
        <v>0.19356666782893694</v>
      </c>
      <c r="EN117" s="74">
        <v>6.537250275207295E-3</v>
      </c>
      <c r="EO117" s="74">
        <v>5.2006360054816817E-3</v>
      </c>
      <c r="EP117" s="74">
        <v>2.4618479489129379E-3</v>
      </c>
      <c r="EQ117" s="74">
        <v>1.4199734229601914E-2</v>
      </c>
      <c r="ER117" s="74">
        <v>4.227792306768275E-3</v>
      </c>
      <c r="ES117" s="74">
        <v>2.4913586630136699E-3</v>
      </c>
      <c r="ET117" s="74">
        <v>1.2020304843868496E-3</v>
      </c>
      <c r="EU117" s="74">
        <v>7.9211814541687939E-3</v>
      </c>
      <c r="EV117" s="74">
        <v>1.8334309322121476E-3</v>
      </c>
      <c r="EW117" s="74">
        <v>6.7839529467651396E-3</v>
      </c>
      <c r="EX117" s="74">
        <v>8.6173838789772861E-3</v>
      </c>
      <c r="EY117" s="74">
        <v>3.0738299562747994E-2</v>
      </c>
      <c r="EZ117" s="74">
        <v>2.4895052920965877</v>
      </c>
      <c r="FA117" s="74">
        <v>0.79553876424239711</v>
      </c>
      <c r="FB117" s="74">
        <v>0.58928123290854484</v>
      </c>
      <c r="FC117" s="74">
        <v>1.7494584571081682</v>
      </c>
      <c r="FD117" s="74">
        <v>1.215951555423549E-3</v>
      </c>
      <c r="FE117" s="70"/>
      <c r="FF117" s="70"/>
      <c r="FG117" s="74">
        <v>1.2512902403026252E-3</v>
      </c>
      <c r="FH117" s="74">
        <v>9.8816844279616019E-3</v>
      </c>
      <c r="FI117" s="74">
        <v>2.7158174941985147E-3</v>
      </c>
      <c r="FJ117" s="74">
        <v>6.6755146388476259E-4</v>
      </c>
      <c r="FK117" s="74">
        <v>1.8378845717727929E-3</v>
      </c>
      <c r="FL117" s="74">
        <v>1.7570179753543844E-2</v>
      </c>
      <c r="FM117" s="70" t="s">
        <v>397</v>
      </c>
      <c r="FN117" s="70" t="s">
        <v>397</v>
      </c>
      <c r="FO117" s="70" t="s">
        <v>397</v>
      </c>
      <c r="FP117" s="70" t="s">
        <v>392</v>
      </c>
    </row>
    <row r="118" spans="1:173" ht="12.75" customHeight="1" x14ac:dyDescent="0.25">
      <c r="A118" s="69" t="s">
        <v>165</v>
      </c>
      <c r="B118" s="71" t="s">
        <v>6</v>
      </c>
      <c r="C118" s="71" t="s">
        <v>85</v>
      </c>
      <c r="D118" s="72">
        <v>2008</v>
      </c>
      <c r="E118" s="71" t="s">
        <v>284</v>
      </c>
      <c r="F118" s="71"/>
      <c r="G118" s="71">
        <v>75.715699999999998</v>
      </c>
      <c r="H118" s="71">
        <v>164.07929999999999</v>
      </c>
      <c r="I118" s="72">
        <v>1</v>
      </c>
      <c r="J118" s="73">
        <v>58</v>
      </c>
      <c r="K118" s="73">
        <v>557.65516641900001</v>
      </c>
      <c r="L118" s="73">
        <v>1143.2295099999999</v>
      </c>
      <c r="M118" s="73">
        <v>701.90097300000002</v>
      </c>
      <c r="N118" s="71">
        <v>0.76</v>
      </c>
      <c r="O118" s="71">
        <v>0.13200000000000001</v>
      </c>
      <c r="P118" s="71">
        <v>5.7575757575757578</v>
      </c>
      <c r="Q118" s="71">
        <v>33.292900000000003</v>
      </c>
      <c r="R118" s="71">
        <v>-22.4</v>
      </c>
      <c r="S118" s="71">
        <v>-450.63275214348772</v>
      </c>
      <c r="T118" s="71" t="s">
        <v>127</v>
      </c>
      <c r="U118" s="71">
        <v>197.5</v>
      </c>
      <c r="V118" s="71">
        <v>148.30000000000001</v>
      </c>
      <c r="W118" s="71">
        <v>962</v>
      </c>
      <c r="X118" s="71">
        <v>61</v>
      </c>
      <c r="Y118" s="71">
        <v>50</v>
      </c>
      <c r="Z118" s="71">
        <v>12</v>
      </c>
      <c r="AA118" s="71">
        <v>26.4</v>
      </c>
      <c r="AB118" s="71">
        <v>0.8</v>
      </c>
      <c r="AC118" s="71">
        <v>26.3</v>
      </c>
      <c r="AD118" s="71">
        <v>0.7</v>
      </c>
      <c r="AE118" s="71">
        <v>21</v>
      </c>
      <c r="AF118" s="71">
        <v>2.6</v>
      </c>
      <c r="AG118" s="71">
        <v>0.118963209648725</v>
      </c>
      <c r="AH118" s="71">
        <v>11.896320964872501</v>
      </c>
      <c r="AI118" s="71">
        <v>9.1851330867691802E-2</v>
      </c>
      <c r="AJ118" s="71">
        <v>0.40984305535843801</v>
      </c>
      <c r="AK118" s="71">
        <v>40.984305535843802</v>
      </c>
      <c r="AL118" s="71">
        <v>4.9541347414699698E-2</v>
      </c>
      <c r="AM118" s="71">
        <v>0.47119373499283401</v>
      </c>
      <c r="AN118" s="71">
        <v>47.119373499283398</v>
      </c>
      <c r="AO118" s="71">
        <v>6.7502390595637798E-2</v>
      </c>
      <c r="AP118" s="71">
        <v>0.7750344170995902</v>
      </c>
      <c r="AQ118" s="71">
        <v>0.2249655829004098</v>
      </c>
      <c r="AR118" s="71">
        <v>0.20638980050732605</v>
      </c>
      <c r="AS118" s="71">
        <v>0.71103853606935341</v>
      </c>
      <c r="AT118" s="71">
        <v>0.91742833657667966</v>
      </c>
      <c r="AU118" s="71">
        <v>52.880626500716303</v>
      </c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Q118" s="70"/>
      <c r="DR118" s="70"/>
      <c r="DS118" s="70"/>
      <c r="DT118" s="70"/>
      <c r="DU118" s="70"/>
      <c r="DV118" s="70"/>
      <c r="DW118" s="70"/>
      <c r="DX118" s="70"/>
      <c r="DY118" s="70"/>
      <c r="DZ118" s="70"/>
      <c r="EA118" s="70"/>
      <c r="EB118" s="70"/>
      <c r="EC118" s="70"/>
      <c r="ED118" s="70"/>
      <c r="EE118" s="70"/>
      <c r="EF118" s="74">
        <v>0.50905748673140516</v>
      </c>
      <c r="EG118" s="74">
        <v>9.8159066948208168E-2</v>
      </c>
      <c r="EH118" s="74">
        <v>0.13924890892652786</v>
      </c>
      <c r="EI118" s="74">
        <v>0.29675996984342007</v>
      </c>
      <c r="EJ118" s="74">
        <v>0.16207659891448326</v>
      </c>
      <c r="EK118" s="74">
        <v>1.3696613992773232E-2</v>
      </c>
      <c r="EL118" s="74">
        <v>1.2189986453568176</v>
      </c>
      <c r="EM118" s="74">
        <v>0.47253318275067652</v>
      </c>
      <c r="EN118" s="74">
        <v>4.3372610977115235E-2</v>
      </c>
      <c r="EO118" s="74">
        <v>2.511045898675093E-2</v>
      </c>
      <c r="EP118" s="74">
        <v>9.1310759951821561E-3</v>
      </c>
      <c r="EQ118" s="74">
        <v>7.7614145959048308E-2</v>
      </c>
      <c r="ER118" s="74">
        <v>6.8483069963866158E-3</v>
      </c>
      <c r="ES118" s="74">
        <v>4.565537997591078E-3</v>
      </c>
      <c r="ET118" s="74">
        <v>6.8483069963866158E-3</v>
      </c>
      <c r="EU118" s="74">
        <v>1.8262151990364312E-2</v>
      </c>
      <c r="EV118" s="74">
        <v>4.565537997591078E-3</v>
      </c>
      <c r="EW118" s="74">
        <v>4.565537997591078E-3</v>
      </c>
      <c r="EX118" s="74">
        <v>9.1310759951821561E-3</v>
      </c>
      <c r="EY118" s="74">
        <v>0.10500737394459476</v>
      </c>
      <c r="EZ118" s="74">
        <v>1.2647058823529413</v>
      </c>
      <c r="FA118" s="74">
        <v>0.57894736842105265</v>
      </c>
      <c r="FB118" s="74">
        <v>0.66666666666666674</v>
      </c>
      <c r="FC118" s="74">
        <v>5.8696464036168319</v>
      </c>
      <c r="FD118" s="74">
        <v>1.977695579060035E-3</v>
      </c>
      <c r="FE118" s="74">
        <v>2.971749272718917E-3</v>
      </c>
      <c r="FF118" s="70">
        <v>0</v>
      </c>
      <c r="FG118" s="70">
        <v>0</v>
      </c>
      <c r="FH118" s="74">
        <v>6.4340591113493167E-3</v>
      </c>
      <c r="FI118" s="74">
        <v>1.0212339931106346E-3</v>
      </c>
      <c r="FJ118" s="74">
        <v>1.9184030709818152E-3</v>
      </c>
      <c r="FK118" s="74">
        <v>3.5667567151526614E-3</v>
      </c>
      <c r="FL118" s="74">
        <v>1.788989774237338E-2</v>
      </c>
      <c r="FM118" s="70" t="s">
        <v>402</v>
      </c>
      <c r="FN118" s="70" t="s">
        <v>402</v>
      </c>
      <c r="FO118" s="70" t="s">
        <v>403</v>
      </c>
      <c r="FP118" s="70" t="s">
        <v>427</v>
      </c>
    </row>
    <row r="119" spans="1:173" ht="12.75" customHeight="1" x14ac:dyDescent="0.25">
      <c r="A119" s="69" t="s">
        <v>166</v>
      </c>
      <c r="B119" s="71" t="s">
        <v>6</v>
      </c>
      <c r="C119" s="71" t="s">
        <v>85</v>
      </c>
      <c r="D119" s="72">
        <v>2008</v>
      </c>
      <c r="E119" s="71" t="s">
        <v>284</v>
      </c>
      <c r="F119" s="71"/>
      <c r="G119" s="71">
        <v>76.559200000000004</v>
      </c>
      <c r="H119" s="71">
        <v>160.07249999999999</v>
      </c>
      <c r="I119" s="72">
        <v>1</v>
      </c>
      <c r="J119" s="73">
        <v>69</v>
      </c>
      <c r="K119" s="73">
        <v>582.53382608000004</v>
      </c>
      <c r="L119" s="73">
        <v>1049.691632</v>
      </c>
      <c r="M119" s="73">
        <v>789.887743</v>
      </c>
      <c r="N119" s="71">
        <v>0.77</v>
      </c>
      <c r="O119" s="71">
        <v>0.13999999999999999</v>
      </c>
      <c r="P119" s="71">
        <v>5.5000000000000009</v>
      </c>
      <c r="Q119" s="71">
        <v>29.213899999999999</v>
      </c>
      <c r="R119" s="71">
        <v>-22.3</v>
      </c>
      <c r="S119" s="71">
        <v>-476.08860594500482</v>
      </c>
      <c r="T119" s="71" t="s">
        <v>134</v>
      </c>
      <c r="U119" s="71">
        <v>197.5</v>
      </c>
      <c r="V119" s="71">
        <v>148.30000000000001</v>
      </c>
      <c r="W119" s="71">
        <v>962</v>
      </c>
      <c r="X119" s="71">
        <v>61</v>
      </c>
      <c r="Y119" s="71">
        <v>50</v>
      </c>
      <c r="Z119" s="71">
        <v>12</v>
      </c>
      <c r="AA119" s="71">
        <v>26.4</v>
      </c>
      <c r="AB119" s="71">
        <v>0.8</v>
      </c>
      <c r="AC119" s="71">
        <v>26.3</v>
      </c>
      <c r="AD119" s="71">
        <v>0.7</v>
      </c>
      <c r="AE119" s="71">
        <v>21</v>
      </c>
      <c r="AF119" s="71">
        <v>2.6</v>
      </c>
      <c r="AG119" s="71">
        <v>0.102438306435938</v>
      </c>
      <c r="AH119" s="71">
        <v>10.2438306435938</v>
      </c>
      <c r="AI119" s="71">
        <v>8.14525911825488E-2</v>
      </c>
      <c r="AJ119" s="71">
        <v>0.43958561455323603</v>
      </c>
      <c r="AK119" s="71">
        <v>43.958561455323604</v>
      </c>
      <c r="AL119" s="71">
        <v>4.6747117891453201E-2</v>
      </c>
      <c r="AM119" s="71">
        <v>0.45797607901082799</v>
      </c>
      <c r="AN119" s="71">
        <v>45.797607901082799</v>
      </c>
      <c r="AO119" s="71">
        <v>6.1006702164101603E-2</v>
      </c>
      <c r="AP119" s="71">
        <v>0.81100777572880578</v>
      </c>
      <c r="AQ119" s="71">
        <v>0.18899222427119422</v>
      </c>
      <c r="AR119" s="71">
        <v>0.20789991026828888</v>
      </c>
      <c r="AS119" s="71">
        <v>0.89214487236765272</v>
      </c>
      <c r="AT119" s="71">
        <v>1.1000447826359416</v>
      </c>
      <c r="AU119" s="71">
        <v>54.202392098917414</v>
      </c>
      <c r="AV119" s="70"/>
      <c r="AW119" s="70"/>
      <c r="AX119" s="74">
        <v>6.6106401194743715E-3</v>
      </c>
      <c r="AY119" s="74">
        <v>7.5988711616307297E-3</v>
      </c>
      <c r="AZ119" s="74">
        <v>8.729509663224588E-3</v>
      </c>
      <c r="BA119" s="24" t="s">
        <v>431</v>
      </c>
      <c r="BB119" s="24" t="s">
        <v>431</v>
      </c>
      <c r="BC119" s="74">
        <v>1.9185294819565851E-3</v>
      </c>
      <c r="BD119" s="24" t="s">
        <v>431</v>
      </c>
      <c r="BE119" s="74">
        <v>3.2554937127854031E-3</v>
      </c>
      <c r="BF119" s="24" t="s">
        <v>431</v>
      </c>
      <c r="BG119" s="74">
        <v>3.8612430629438249E-3</v>
      </c>
      <c r="BH119" s="74">
        <v>8.893788631906669E-3</v>
      </c>
      <c r="BI119" s="74">
        <v>2.656490495741539E-3</v>
      </c>
      <c r="BJ119" s="74">
        <v>1.026501848833602E-2</v>
      </c>
      <c r="BK119" s="74">
        <v>2.4069424629291E-3</v>
      </c>
      <c r="BL119" s="74">
        <v>1.1012146580413159E-2</v>
      </c>
      <c r="BM119" s="74">
        <v>1.3140387015581035E-3</v>
      </c>
      <c r="BN119" s="74">
        <v>1.3141304515127818E-2</v>
      </c>
      <c r="BO119" s="74">
        <v>3.3427820855094748E-3</v>
      </c>
      <c r="BP119" s="74">
        <v>6.8217102878038397E-3</v>
      </c>
      <c r="BQ119" s="74">
        <v>3.6308962839113963E-3</v>
      </c>
      <c r="BR119" s="74">
        <v>4.4122551672678935E-3</v>
      </c>
      <c r="BS119" s="74">
        <v>5.0275195138606517E-2</v>
      </c>
      <c r="BT119" s="74">
        <v>3.5667418104913515E-2</v>
      </c>
      <c r="BU119" s="74">
        <v>0.17002174425541861</v>
      </c>
      <c r="BV119" s="74">
        <v>2.7564177744223897E-2</v>
      </c>
      <c r="BW119" s="74">
        <v>9.0576408465639857E-2</v>
      </c>
      <c r="BX119" s="74">
        <v>0.17774487801544495</v>
      </c>
      <c r="BY119" s="74">
        <v>1.3588192741398929E-2</v>
      </c>
      <c r="BZ119" s="74">
        <v>6.4416890273773314E-2</v>
      </c>
      <c r="CA119" s="74">
        <v>8.4038813084188098E-3</v>
      </c>
      <c r="CB119" s="74">
        <v>1.3167683218353484E-2</v>
      </c>
      <c r="CC119" s="74">
        <v>9.0218112594737526E-3</v>
      </c>
      <c r="CD119" s="74">
        <v>2.1536931381539285E-2</v>
      </c>
      <c r="CE119" s="74">
        <v>1.2424515997832121E-2</v>
      </c>
      <c r="CF119" s="74">
        <v>3.5760321294866171E-2</v>
      </c>
      <c r="CG119" s="74">
        <v>1.5759038971433534E-2</v>
      </c>
      <c r="CH119" s="74">
        <v>4.0884940117980391E-2</v>
      </c>
      <c r="CI119" s="74">
        <v>1.5031282879212007E-2</v>
      </c>
      <c r="CJ119" s="74">
        <v>3.7231882388952975E-2</v>
      </c>
      <c r="CK119" s="74">
        <v>1.5822109739844915E-2</v>
      </c>
      <c r="CL119" s="74">
        <v>4.4822033015945853E-2</v>
      </c>
      <c r="CO119" s="74">
        <v>3.5730969125810509E-2</v>
      </c>
      <c r="CP119" s="74">
        <v>1.4804797665643502E-2</v>
      </c>
      <c r="CQ119" s="74">
        <v>2.9983216851775379E-2</v>
      </c>
      <c r="CR119" s="74">
        <v>5.8306272434432314E-3</v>
      </c>
      <c r="CS119" s="70">
        <v>0</v>
      </c>
      <c r="CT119" s="74">
        <v>3.6837462793088008E-3</v>
      </c>
      <c r="CU119" s="74">
        <v>1.994700445683309E-2</v>
      </c>
      <c r="CV119" s="74">
        <v>8.9058777581599389E-3</v>
      </c>
      <c r="CW119" s="74">
        <v>4.7244099260846717E-2</v>
      </c>
      <c r="CX119" s="74">
        <v>1.0583568593129913E-2</v>
      </c>
      <c r="CY119" s="74">
        <v>2.7389074177221532E-2</v>
      </c>
      <c r="CZ119" s="74">
        <v>9.6187569808667984E-3</v>
      </c>
      <c r="DA119" s="74">
        <v>5.8835860652138923E-2</v>
      </c>
      <c r="DB119" s="74">
        <v>9.1748051247957391E-3</v>
      </c>
      <c r="DC119" s="74">
        <v>4.5935340313775719E-2</v>
      </c>
      <c r="DD119" s="74">
        <v>5.0032520656835468E-3</v>
      </c>
      <c r="DE119" s="74">
        <v>1.4929844473160552E-2</v>
      </c>
      <c r="DF119" s="74">
        <v>3.8148287046866612E-3</v>
      </c>
      <c r="DG119" s="74">
        <v>6.7519236489724226E-3</v>
      </c>
      <c r="DH119" s="74">
        <v>5.4717334116108926E-4</v>
      </c>
      <c r="DI119" s="74">
        <v>5.9854222249325718E-2</v>
      </c>
      <c r="DJ119" s="74">
        <v>0.20531160840823584</v>
      </c>
      <c r="DK119" s="74">
        <v>0.18145368614130189</v>
      </c>
      <c r="DL119" s="74">
        <v>3.4301942401490106</v>
      </c>
      <c r="DM119" s="74">
        <v>3.0315937509879851</v>
      </c>
      <c r="DN119" s="74">
        <v>3.7231866815087709</v>
      </c>
      <c r="DO119" s="74">
        <v>3.0463933163601631</v>
      </c>
      <c r="DP119" s="74">
        <v>4.7455769639202829</v>
      </c>
      <c r="DQ119" s="74">
        <v>3.4822416128294214E-3</v>
      </c>
      <c r="DR119" s="74">
        <v>2.2921246965761631E-3</v>
      </c>
      <c r="DS119" s="74">
        <v>9.2317373394550182E-4</v>
      </c>
      <c r="DT119" s="74">
        <v>8.2585628018266646E-3</v>
      </c>
      <c r="DU119" s="74">
        <v>6.4089872168339324E-3</v>
      </c>
      <c r="DV119" s="74">
        <v>1.2663978148601589E-2</v>
      </c>
      <c r="DW119" s="74">
        <v>8.701111913410095E-3</v>
      </c>
      <c r="DX119" s="74">
        <v>0.65823252703988733</v>
      </c>
      <c r="DY119" s="74">
        <v>6.9423413829625673</v>
      </c>
      <c r="DZ119" s="74">
        <v>0.77604147000206425</v>
      </c>
      <c r="EA119" s="74">
        <v>0.69801471561119532</v>
      </c>
      <c r="EB119" s="74">
        <v>5.8178712912248229E-2</v>
      </c>
      <c r="EC119" s="74">
        <v>1.5423702777390974E-2</v>
      </c>
      <c r="ED119" s="74">
        <v>0.13797794861363688</v>
      </c>
      <c r="EE119" s="74">
        <v>0.21158036430327606</v>
      </c>
      <c r="EF119" s="74">
        <v>0.47179596014226105</v>
      </c>
      <c r="EG119" s="74">
        <v>8.4343411869007581E-2</v>
      </c>
      <c r="EH119" s="74">
        <v>0.10542926483625946</v>
      </c>
      <c r="EI119" s="74">
        <v>0.21349426129342544</v>
      </c>
      <c r="EJ119" s="74">
        <v>0.1396937759080438</v>
      </c>
      <c r="EK119" s="74">
        <v>1.3178658104532432E-2</v>
      </c>
      <c r="EL119" s="74">
        <v>1.0279353321535294</v>
      </c>
      <c r="EM119" s="74">
        <v>0.36636669530600163</v>
      </c>
      <c r="EN119" s="74">
        <v>4.7443169176316753E-2</v>
      </c>
      <c r="EO119" s="74">
        <v>3.9535974313597295E-2</v>
      </c>
      <c r="EP119" s="74">
        <v>1.0542926483625948E-2</v>
      </c>
      <c r="EQ119" s="74">
        <v>9.7522069973539974E-2</v>
      </c>
      <c r="ER119" s="74">
        <v>1.3178658104532432E-2</v>
      </c>
      <c r="ES119" s="74">
        <v>1.0542926483625948E-2</v>
      </c>
      <c r="ET119" s="74">
        <v>1.0542926483625948E-2</v>
      </c>
      <c r="EU119" s="74">
        <v>3.4264511071784326E-2</v>
      </c>
      <c r="EV119" s="74">
        <v>5.2714632418129738E-3</v>
      </c>
      <c r="EW119" s="74">
        <v>2.3721584588158377E-2</v>
      </c>
      <c r="EX119" s="74">
        <v>2.8993047829971353E-2</v>
      </c>
      <c r="EY119" s="74">
        <v>0.16077962887529568</v>
      </c>
      <c r="EZ119" s="74">
        <v>0.86486486486486502</v>
      </c>
      <c r="FA119" s="74">
        <v>0.83333333333333337</v>
      </c>
      <c r="FB119" s="74">
        <v>0.79999999999999993</v>
      </c>
      <c r="FC119" s="74">
        <v>16.922334937126479</v>
      </c>
      <c r="FD119" s="74">
        <v>1.8476994768323635E-3</v>
      </c>
      <c r="FE119" s="74">
        <v>1.7214869451597189E-3</v>
      </c>
      <c r="FF119" s="70">
        <v>0</v>
      </c>
      <c r="FG119" s="70">
        <v>0</v>
      </c>
      <c r="FH119" s="74">
        <v>2.985200749126895E-3</v>
      </c>
      <c r="FI119" s="74">
        <v>1.3805398201264083E-3</v>
      </c>
      <c r="FJ119" s="70"/>
      <c r="FK119" s="74">
        <v>1.5661040114300106E-3</v>
      </c>
      <c r="FL119" s="74">
        <v>9.5010310026753964E-3</v>
      </c>
      <c r="FM119" s="70" t="s">
        <v>402</v>
      </c>
      <c r="FN119" s="70" t="s">
        <v>402</v>
      </c>
      <c r="FO119" s="70" t="s">
        <v>402</v>
      </c>
      <c r="FP119" s="70" t="s">
        <v>427</v>
      </c>
      <c r="FQ119" s="70" t="s">
        <v>392</v>
      </c>
    </row>
    <row r="120" spans="1:173" ht="12.75" customHeight="1" x14ac:dyDescent="0.25">
      <c r="A120" s="69" t="s">
        <v>167</v>
      </c>
      <c r="B120" s="71" t="s">
        <v>6</v>
      </c>
      <c r="C120" s="71" t="s">
        <v>85</v>
      </c>
      <c r="D120" s="72">
        <v>2008</v>
      </c>
      <c r="E120" s="71" t="s">
        <v>284</v>
      </c>
      <c r="F120" s="71"/>
      <c r="G120" s="71">
        <v>71.591999999999999</v>
      </c>
      <c r="H120" s="71">
        <v>161.69</v>
      </c>
      <c r="I120" s="72">
        <v>1</v>
      </c>
      <c r="J120" s="73">
        <v>20</v>
      </c>
      <c r="K120" s="73">
        <v>123.74463285500001</v>
      </c>
      <c r="L120" s="73">
        <v>1131.0178530000001</v>
      </c>
      <c r="M120" s="73">
        <v>234.32011600000001</v>
      </c>
      <c r="N120" s="71">
        <v>0.55999999999999994</v>
      </c>
      <c r="O120" s="71">
        <v>8.4999999999999992E-2</v>
      </c>
      <c r="P120" s="71">
        <v>6.5882352941176467</v>
      </c>
      <c r="Q120" s="71">
        <v>18.507899999999999</v>
      </c>
      <c r="R120" s="71">
        <v>-26.5</v>
      </c>
      <c r="S120" s="71">
        <v>-623.64969987330699</v>
      </c>
      <c r="T120" s="71" t="s">
        <v>116</v>
      </c>
      <c r="U120" s="71">
        <v>197.5</v>
      </c>
      <c r="V120" s="71">
        <v>148.30000000000001</v>
      </c>
      <c r="W120" s="71">
        <v>962</v>
      </c>
      <c r="X120" s="71">
        <v>61</v>
      </c>
      <c r="Y120" s="71">
        <v>50</v>
      </c>
      <c r="Z120" s="71">
        <v>12</v>
      </c>
      <c r="AA120" s="71">
        <v>26.4</v>
      </c>
      <c r="AB120" s="71">
        <v>0.8</v>
      </c>
      <c r="AC120" s="71">
        <v>26.3</v>
      </c>
      <c r="AD120" s="71">
        <v>0.7</v>
      </c>
      <c r="AE120" s="71">
        <v>21</v>
      </c>
      <c r="AF120" s="71">
        <v>2.6</v>
      </c>
      <c r="AG120" s="71">
        <v>0.34996735981361698</v>
      </c>
      <c r="AH120" s="71">
        <v>34.996735981361695</v>
      </c>
      <c r="AI120" s="71">
        <v>0.146034740426185</v>
      </c>
      <c r="AJ120" s="71">
        <v>0.55287675077029097</v>
      </c>
      <c r="AK120" s="71">
        <v>55.2876750770291</v>
      </c>
      <c r="AL120" s="71">
        <v>9.9981219573550897E-2</v>
      </c>
      <c r="AM120" s="71">
        <v>9.7155889416093794E-2</v>
      </c>
      <c r="AN120" s="71">
        <v>9.7155889416093792</v>
      </c>
      <c r="AO120" s="71">
        <v>8.6325677497112896E-2</v>
      </c>
      <c r="AP120" s="71">
        <v>0.61237232905326466</v>
      </c>
      <c r="AQ120" s="71">
        <v>0.38762767094673534</v>
      </c>
      <c r="AR120" s="71">
        <v>0.59298874554946956</v>
      </c>
      <c r="AS120" s="71">
        <v>0.93680076638388587</v>
      </c>
      <c r="AT120" s="71">
        <v>1.5297895119333553</v>
      </c>
      <c r="AU120" s="71">
        <v>90.284411058390788</v>
      </c>
      <c r="AV120" s="70"/>
      <c r="AW120" s="70"/>
      <c r="AX120" s="74">
        <v>2.7806673003517197E-3</v>
      </c>
      <c r="AY120" s="74">
        <v>4.6097061800338696E-3</v>
      </c>
      <c r="AZ120" s="74">
        <v>6.6312167304075284E-3</v>
      </c>
      <c r="BA120" s="74">
        <v>7.5628176663593994E-3</v>
      </c>
      <c r="BB120" s="74">
        <v>2.2359748119424958E-2</v>
      </c>
      <c r="BC120" s="74">
        <v>2.689742471412554E-2</v>
      </c>
      <c r="BD120" s="74">
        <v>7.4979573224046081E-2</v>
      </c>
      <c r="BE120" s="74">
        <v>6.4976271833414673E-2</v>
      </c>
      <c r="BF120" s="74">
        <v>0.14077357592233014</v>
      </c>
      <c r="BG120" s="74">
        <v>6.3788662364418908E-2</v>
      </c>
      <c r="BH120" s="74">
        <v>0.148892965167435</v>
      </c>
      <c r="BI120" s="74">
        <v>5.1025384888266599E-2</v>
      </c>
      <c r="BJ120" s="74">
        <v>0.19035471199106299</v>
      </c>
      <c r="BK120" s="74">
        <v>3.7540471277141559E-2</v>
      </c>
      <c r="BL120" s="74">
        <v>0.1588098126298316</v>
      </c>
      <c r="BM120" s="74">
        <v>2.1834189587414152E-2</v>
      </c>
      <c r="BN120" s="74">
        <v>0.16684266020684552</v>
      </c>
      <c r="BO120" s="74">
        <v>1.1584553477912001E-2</v>
      </c>
      <c r="BP120" s="74">
        <v>6.9510184345288259E-2</v>
      </c>
      <c r="BQ120" s="74">
        <v>7.5151522025238985E-3</v>
      </c>
      <c r="BR120" s="74">
        <v>1.5007882742548441E-2</v>
      </c>
      <c r="BS120" s="74">
        <v>2.2667630548718596E-2</v>
      </c>
      <c r="BT120" s="74">
        <v>1.753337483801511E-2</v>
      </c>
      <c r="BU120" s="74">
        <v>7.7985625251802054E-2</v>
      </c>
      <c r="BV120" s="74">
        <v>3.7070541118662377E-2</v>
      </c>
      <c r="BW120" s="74">
        <v>0.10071742968001303</v>
      </c>
      <c r="BX120" s="74">
        <v>4.7283969831097047E-2</v>
      </c>
      <c r="BY120" s="74">
        <v>4.1247906468210756E-2</v>
      </c>
      <c r="BZ120" s="74">
        <v>2.0471929371437294E-2</v>
      </c>
      <c r="CA120" s="74">
        <v>3.9322025192707055E-2</v>
      </c>
      <c r="CB120" s="74">
        <v>7.2164889882895239E-2</v>
      </c>
      <c r="CC120" s="74">
        <v>5.2282834791069363E-2</v>
      </c>
      <c r="CD120" s="74">
        <v>0.14384251419513411</v>
      </c>
      <c r="CE120" s="74">
        <v>0.10377889561960119</v>
      </c>
      <c r="CF120" s="74">
        <v>0.1992391862965997</v>
      </c>
      <c r="CG120" s="74">
        <v>9.4777540392949791E-2</v>
      </c>
      <c r="CH120" s="74">
        <v>0.19869074730155831</v>
      </c>
      <c r="CI120" s="74">
        <v>8.9140130334706025E-2</v>
      </c>
      <c r="CJ120" s="74">
        <v>0.2180455627758553</v>
      </c>
      <c r="CK120" s="74">
        <v>8.8392972048624299E-2</v>
      </c>
      <c r="CL120" s="74">
        <v>0.17215047739179851</v>
      </c>
      <c r="CM120" s="74">
        <v>0.10405922630043821</v>
      </c>
      <c r="CN120" s="74">
        <v>0.1347625406008392</v>
      </c>
      <c r="CO120" s="74">
        <v>1.9620115792101763E-2</v>
      </c>
      <c r="CP120" s="74">
        <v>1.5603017308598192E-2</v>
      </c>
      <c r="CQ120" s="74">
        <v>5.5107867744060783E-2</v>
      </c>
      <c r="CR120" s="74">
        <v>2.6513932520088289E-2</v>
      </c>
      <c r="CS120" s="74">
        <v>4.2832189263682485E-2</v>
      </c>
      <c r="CT120" s="74">
        <v>5.3033541071665954E-2</v>
      </c>
      <c r="CU120" s="74">
        <v>0.33355555455236569</v>
      </c>
      <c r="CV120" s="74">
        <v>0.21936963057749242</v>
      </c>
      <c r="CW120" s="74">
        <v>0.55967096900102686</v>
      </c>
      <c r="CX120" s="74">
        <v>0.21777426409239836</v>
      </c>
      <c r="CY120" s="74">
        <v>0.3247252394157617</v>
      </c>
      <c r="CZ120" s="74">
        <v>0.1107207382312755</v>
      </c>
      <c r="DA120" s="74">
        <v>0.41994040979913333</v>
      </c>
      <c r="DB120" s="74">
        <v>7.5565515012931544E-2</v>
      </c>
      <c r="DC120" s="74">
        <v>0.30397570913655109</v>
      </c>
      <c r="DD120" s="74">
        <v>3.0388136765804583E-2</v>
      </c>
      <c r="DE120" s="74">
        <v>9.5986463663245813E-2</v>
      </c>
      <c r="DF120" s="74">
        <v>2.0325813396023053E-2</v>
      </c>
      <c r="DG120" s="74">
        <v>5.0769427560873923E-2</v>
      </c>
      <c r="DH120" s="74">
        <v>7.9668374011220792E-3</v>
      </c>
      <c r="DI120" s="74">
        <v>0.85639493357119778</v>
      </c>
      <c r="DJ120" s="74">
        <v>1.060436616542092</v>
      </c>
      <c r="DK120" s="74">
        <v>1.4323974529816006</v>
      </c>
      <c r="DL120" s="74">
        <v>1.2382565274178268</v>
      </c>
      <c r="DM120" s="74">
        <v>1.6725898260612675</v>
      </c>
      <c r="DN120" s="74">
        <v>4.8121974678695167</v>
      </c>
      <c r="DO120" s="74">
        <v>2.0948002651765516</v>
      </c>
      <c r="DP120" s="74">
        <v>3.7541892642050705</v>
      </c>
      <c r="DQ120" s="74">
        <v>3.0603632252360739E-2</v>
      </c>
      <c r="DR120" s="74">
        <v>1.7326019854036073E-2</v>
      </c>
      <c r="DS120" s="74">
        <v>1.6487734292068294E-2</v>
      </c>
      <c r="DT120" s="74">
        <v>0.15995036664066831</v>
      </c>
      <c r="DU120" s="74">
        <v>6.6150359859456817E-2</v>
      </c>
      <c r="DV120" s="74">
        <v>0.20704173318509736</v>
      </c>
      <c r="DW120" s="74">
        <v>8.3476379713492893E-2</v>
      </c>
      <c r="DX120" s="74">
        <v>0.56614259742647244</v>
      </c>
      <c r="DY120" s="74">
        <v>4.0120952150035301</v>
      </c>
      <c r="DZ120" s="74">
        <v>0.4135680414416612</v>
      </c>
      <c r="EA120" s="74">
        <v>0.37492106018912141</v>
      </c>
      <c r="EB120" s="74">
        <v>3.5735419550816917E-2</v>
      </c>
      <c r="EC120" s="74">
        <v>1.925248929639722E-2</v>
      </c>
      <c r="ED120" s="74">
        <v>0.18677173389346138</v>
      </c>
      <c r="EE120" s="74">
        <v>0.24175964274067555</v>
      </c>
      <c r="EF120" s="74">
        <v>0.54160655719989825</v>
      </c>
      <c r="EG120" s="74">
        <v>0.33283084520664147</v>
      </c>
      <c r="EH120" s="74">
        <v>0.37216539964015366</v>
      </c>
      <c r="EI120" s="74">
        <v>0.65658448554401083</v>
      </c>
      <c r="EJ120" s="74">
        <v>0.34795951998876157</v>
      </c>
      <c r="EK120" s="74">
        <v>8.472057877987238E-2</v>
      </c>
      <c r="EL120" s="74">
        <v>2.3358673863593387</v>
      </c>
      <c r="EM120" s="74">
        <v>1.0892645843126447</v>
      </c>
      <c r="EN120" s="74">
        <v>0.55370949702559447</v>
      </c>
      <c r="EO120" s="74">
        <v>0.46596318328929803</v>
      </c>
      <c r="EP120" s="74">
        <v>0.12405513321338453</v>
      </c>
      <c r="EQ120" s="74">
        <v>1.1437278135282771</v>
      </c>
      <c r="ER120" s="74">
        <v>0.29349629077312922</v>
      </c>
      <c r="ES120" s="74">
        <v>0.17549262747259278</v>
      </c>
      <c r="ET120" s="74">
        <v>8.472057877987238E-2</v>
      </c>
      <c r="EU120" s="74">
        <v>0.55370949702559435</v>
      </c>
      <c r="EV120" s="74">
        <v>6.0514699128480266E-2</v>
      </c>
      <c r="EW120" s="74">
        <v>6.9591903997752322E-2</v>
      </c>
      <c r="EX120" s="74">
        <v>0.1301066031262326</v>
      </c>
      <c r="EY120" s="74">
        <v>1.8275439136801042</v>
      </c>
      <c r="EZ120" s="74">
        <v>0.29100529100529099</v>
      </c>
      <c r="FA120" s="74">
        <v>0.84153005464480868</v>
      </c>
      <c r="FB120" s="74">
        <v>0.59793814432989689</v>
      </c>
      <c r="FC120" s="74">
        <v>7.7001234656393303</v>
      </c>
      <c r="FD120" s="74">
        <v>2.9903232314385117E-2</v>
      </c>
      <c r="FE120" s="74">
        <v>1.3649497964963562E-2</v>
      </c>
      <c r="FF120" s="74">
        <v>1.6166620978235566E-3</v>
      </c>
      <c r="FG120" s="74">
        <v>2.47725152234048E-2</v>
      </c>
      <c r="FH120" s="74">
        <v>5.5443078384316273E-2</v>
      </c>
      <c r="FI120" s="74">
        <v>5.587054167083351E-2</v>
      </c>
      <c r="FJ120" s="74">
        <v>1.1129770232951782E-2</v>
      </c>
      <c r="FK120" s="74">
        <v>4.495426190347928E-2</v>
      </c>
      <c r="FL120" s="74">
        <v>0.2373395597921579</v>
      </c>
      <c r="FM120" s="70" t="s">
        <v>402</v>
      </c>
      <c r="FN120" s="70" t="s">
        <v>402</v>
      </c>
      <c r="FO120" s="70" t="s">
        <v>402</v>
      </c>
      <c r="FP120" s="70" t="s">
        <v>427</v>
      </c>
      <c r="FQ120" s="70" t="s">
        <v>392</v>
      </c>
    </row>
    <row r="121" spans="1:173" ht="12.75" customHeight="1" x14ac:dyDescent="0.25">
      <c r="A121" s="69" t="s">
        <v>168</v>
      </c>
      <c r="B121" s="71" t="s">
        <v>6</v>
      </c>
      <c r="C121" s="71" t="s">
        <v>85</v>
      </c>
      <c r="D121" s="72">
        <v>2008</v>
      </c>
      <c r="E121" s="71" t="s">
        <v>284</v>
      </c>
      <c r="F121" s="71"/>
      <c r="G121" s="71">
        <v>70.566999999999993</v>
      </c>
      <c r="H121" s="71">
        <v>161.21700000000001</v>
      </c>
      <c r="I121" s="72">
        <v>1</v>
      </c>
      <c r="J121" s="73">
        <v>9</v>
      </c>
      <c r="K121" s="73">
        <v>47.962129181199998</v>
      </c>
      <c r="L121" s="73">
        <v>1156.49603</v>
      </c>
      <c r="M121" s="73">
        <v>117.934079</v>
      </c>
      <c r="N121" s="71">
        <v>0.42000000000000004</v>
      </c>
      <c r="O121" s="71">
        <v>6.3E-2</v>
      </c>
      <c r="P121" s="71">
        <v>6.666666666666667</v>
      </c>
      <c r="Q121" s="71">
        <v>9.7266999999999992</v>
      </c>
      <c r="R121" s="71">
        <v>-26.4</v>
      </c>
      <c r="S121" s="71">
        <v>-584.28057926988788</v>
      </c>
      <c r="T121" s="71" t="s">
        <v>105</v>
      </c>
      <c r="U121" s="71">
        <v>197.5</v>
      </c>
      <c r="V121" s="71">
        <v>148.30000000000001</v>
      </c>
      <c r="W121" s="71">
        <v>962</v>
      </c>
      <c r="X121" s="71">
        <v>61</v>
      </c>
      <c r="Y121" s="71">
        <v>50</v>
      </c>
      <c r="Z121" s="71">
        <v>12</v>
      </c>
      <c r="AA121" s="71">
        <v>26.4</v>
      </c>
      <c r="AB121" s="71">
        <v>0.8</v>
      </c>
      <c r="AC121" s="71">
        <v>26.3</v>
      </c>
      <c r="AD121" s="71">
        <v>0.7</v>
      </c>
      <c r="AE121" s="71">
        <v>21</v>
      </c>
      <c r="AF121" s="71">
        <v>2.6</v>
      </c>
      <c r="AG121" s="71">
        <v>0.38870969164563901</v>
      </c>
      <c r="AH121" s="71">
        <v>38.870969164563903</v>
      </c>
      <c r="AI121" s="71">
        <v>0.15618377010638099</v>
      </c>
      <c r="AJ121" s="71">
        <v>0.50266183649620499</v>
      </c>
      <c r="AK121" s="71">
        <v>50.266183649620501</v>
      </c>
      <c r="AL121" s="71">
        <v>0.10347784351122</v>
      </c>
      <c r="AM121" s="71">
        <v>0.10862847185815699</v>
      </c>
      <c r="AN121" s="71">
        <v>10.862847185815699</v>
      </c>
      <c r="AO121" s="71">
        <v>9.5798262890635505E-2</v>
      </c>
      <c r="AP121" s="71">
        <v>0.56391955612948008</v>
      </c>
      <c r="AQ121" s="71">
        <v>0.43608044387051992</v>
      </c>
      <c r="AR121" s="71">
        <v>0.70495018460825087</v>
      </c>
      <c r="AS121" s="71">
        <v>0.91160977472247096</v>
      </c>
      <c r="AT121" s="71">
        <v>1.6165599593307216</v>
      </c>
      <c r="AU121" s="71">
        <v>89.13715281418439</v>
      </c>
      <c r="AV121" s="70"/>
      <c r="AW121" s="70"/>
      <c r="AX121" s="24" t="s">
        <v>432</v>
      </c>
      <c r="AY121" s="74">
        <v>4.4600816164125584E-3</v>
      </c>
      <c r="AZ121" s="74">
        <v>8.8183695011771462E-3</v>
      </c>
      <c r="BA121" s="24" t="s">
        <v>431</v>
      </c>
      <c r="BB121" s="24" t="s">
        <v>431</v>
      </c>
      <c r="BC121" s="74">
        <v>7.2788691465118759E-3</v>
      </c>
      <c r="BD121" s="24" t="s">
        <v>431</v>
      </c>
      <c r="BE121" s="74">
        <v>1.6894704647246437E-2</v>
      </c>
      <c r="BF121" s="74">
        <v>4.2177789371341472E-2</v>
      </c>
      <c r="BG121" s="74">
        <v>1.9332620850646159E-2</v>
      </c>
      <c r="BH121" s="74">
        <v>5.0749860681110322E-2</v>
      </c>
      <c r="BI121" s="74">
        <v>1.5971550086846698E-2</v>
      </c>
      <c r="BJ121" s="74">
        <v>6.6262349558384823E-2</v>
      </c>
      <c r="BK121" s="74">
        <v>1.2267601228348813E-2</v>
      </c>
      <c r="BL121" s="74">
        <v>6.1007848628415483E-2</v>
      </c>
      <c r="BM121" s="74">
        <v>6.9454054392518519E-3</v>
      </c>
      <c r="BN121" s="74">
        <v>6.2268125133431614E-2</v>
      </c>
      <c r="BO121" s="74">
        <v>8.8521560856051913E-3</v>
      </c>
      <c r="BP121" s="74">
        <v>2.6657169603883677E-2</v>
      </c>
      <c r="BQ121" s="74">
        <v>7.7646663838612856E-3</v>
      </c>
      <c r="BR121" s="74">
        <v>1.0050633709999621E-2</v>
      </c>
      <c r="BS121" s="74">
        <v>1.8123043165862857E-2</v>
      </c>
      <c r="BT121" s="74">
        <v>1.4675619273305201E-2</v>
      </c>
      <c r="BU121" s="74">
        <v>0.12692010199888903</v>
      </c>
      <c r="BV121" s="74">
        <v>3.0108553919265011E-2</v>
      </c>
      <c r="BW121" s="74">
        <v>0.15644789586298136</v>
      </c>
      <c r="BX121" s="74">
        <v>0.13216510717980706</v>
      </c>
      <c r="BY121" s="74">
        <v>2.0302693855530702E-2</v>
      </c>
      <c r="BZ121" s="74">
        <v>4.961608026330306E-2</v>
      </c>
      <c r="CA121" s="74">
        <v>1.7599399894877465E-2</v>
      </c>
      <c r="CB121" s="74">
        <v>3.3808887763374838E-2</v>
      </c>
      <c r="CC121" s="74">
        <v>2.0317071324873606E-2</v>
      </c>
      <c r="CD121" s="74">
        <v>6.4868470872938899E-2</v>
      </c>
      <c r="CE121" s="74">
        <v>3.7922726972298329E-2</v>
      </c>
      <c r="CF121" s="74">
        <v>8.4787933990848288E-2</v>
      </c>
      <c r="CG121" s="74">
        <v>3.4008310893889122E-2</v>
      </c>
      <c r="CH121" s="74">
        <v>8.5164300716856906E-2</v>
      </c>
      <c r="CI121" s="74">
        <v>3.3199594384868122E-2</v>
      </c>
      <c r="CJ121" s="74">
        <v>8.964018623151826E-2</v>
      </c>
      <c r="CK121" s="74">
        <v>3.8373646318842748E-2</v>
      </c>
      <c r="CL121" s="74">
        <v>0.10729590869703168</v>
      </c>
      <c r="CO121" s="74">
        <v>1.2942589137107023E-2</v>
      </c>
      <c r="CP121" s="74">
        <v>7.8739336821040413E-3</v>
      </c>
      <c r="CQ121" s="74">
        <v>2.4579548508853671E-2</v>
      </c>
      <c r="CR121" s="74">
        <v>7.2879617425648654E-3</v>
      </c>
      <c r="CS121" s="70"/>
      <c r="CT121" s="74">
        <v>1.6154579397205399E-2</v>
      </c>
      <c r="CU121" s="74">
        <v>0.12199850072601448</v>
      </c>
      <c r="CV121" s="74">
        <v>8.0818685475754853E-2</v>
      </c>
      <c r="CW121" s="74">
        <v>0.29235699852240143</v>
      </c>
      <c r="CX121" s="74">
        <v>0.10553506969217066</v>
      </c>
      <c r="CY121" s="74">
        <v>0.22629246830912902</v>
      </c>
      <c r="CZ121" s="74">
        <v>7.8786599575948399E-2</v>
      </c>
      <c r="DA121" s="74">
        <v>0.44430011291321492</v>
      </c>
      <c r="DB121" s="74">
        <v>6.2069030605039412E-2</v>
      </c>
      <c r="DC121" s="74">
        <v>0.29832197268833155</v>
      </c>
      <c r="DD121" s="74">
        <v>3.1414890501914296E-2</v>
      </c>
      <c r="DE121" s="74">
        <v>0.10346942031021379</v>
      </c>
      <c r="DF121" s="74">
        <v>2.2524266788126229E-2</v>
      </c>
      <c r="DG121" s="74">
        <v>4.0338587517966422E-2</v>
      </c>
      <c r="DH121" s="74">
        <v>6.5547970664540734E-3</v>
      </c>
      <c r="DI121" s="74">
        <v>0.31098206644527843</v>
      </c>
      <c r="DJ121" s="74">
        <v>0.47246988123385508</v>
      </c>
      <c r="DK121" s="74">
        <v>1.3075173492098839</v>
      </c>
      <c r="DL121" s="74">
        <v>1.5192833677982926</v>
      </c>
      <c r="DM121" s="74">
        <v>4.2044782972717156</v>
      </c>
      <c r="DN121" s="74">
        <v>4.6828900574002157</v>
      </c>
      <c r="DO121" s="74">
        <v>3.0157826231815119</v>
      </c>
      <c r="DP121" s="74">
        <v>4.6156615429443946</v>
      </c>
      <c r="DQ121" s="74">
        <v>1.4196967732837027E-2</v>
      </c>
      <c r="DR121" s="74">
        <v>8.5013918216968673E-3</v>
      </c>
      <c r="DS121" s="74">
        <v>5.7668272646167022E-3</v>
      </c>
      <c r="DT121" s="74">
        <v>6.2330307790876477E-2</v>
      </c>
      <c r="DU121" s="74">
        <v>2.7917001787833788E-2</v>
      </c>
      <c r="DV121" s="74">
        <v>8.2294102788330215E-2</v>
      </c>
      <c r="DW121" s="74">
        <v>3.6418393609530655E-2</v>
      </c>
      <c r="DX121" s="74">
        <v>0.59881743634829021</v>
      </c>
      <c r="DY121" s="74">
        <v>4.8409637582042819</v>
      </c>
      <c r="DZ121" s="74">
        <v>0.44788807848499201</v>
      </c>
      <c r="EA121" s="74">
        <v>0.40995853592201625</v>
      </c>
      <c r="EB121" s="74">
        <v>4.5652046419002036E-2</v>
      </c>
      <c r="EC121" s="74">
        <v>1.8543922260647317E-2</v>
      </c>
      <c r="ED121" s="74">
        <v>0.2004305537722843</v>
      </c>
      <c r="EE121" s="74">
        <v>0.26462652245193369</v>
      </c>
      <c r="EF121" s="74">
        <v>0.2849887423278194</v>
      </c>
      <c r="EG121" s="74">
        <v>0.2849887423278194</v>
      </c>
      <c r="EH121" s="74">
        <v>0.12090431492695367</v>
      </c>
      <c r="EI121" s="74">
        <v>0.39725703475999063</v>
      </c>
      <c r="EJ121" s="74">
        <v>0.60883958588215947</v>
      </c>
      <c r="EK121" s="74">
        <v>9.4996247442606457E-2</v>
      </c>
      <c r="EL121" s="74">
        <v>1.7919746676673487</v>
      </c>
      <c r="EM121" s="74">
        <v>1.1010928680847567</v>
      </c>
      <c r="EN121" s="74">
        <v>1.1442729805586687</v>
      </c>
      <c r="EO121" s="74">
        <v>0.63474765336650674</v>
      </c>
      <c r="EP121" s="74">
        <v>0.35407692228607857</v>
      </c>
      <c r="EQ121" s="74">
        <v>2.1330975562112542</v>
      </c>
      <c r="ER121" s="74">
        <v>0.8247401482517196</v>
      </c>
      <c r="ES121" s="74">
        <v>0.28930675357521057</v>
      </c>
      <c r="ET121" s="74">
        <v>0.28930675357521057</v>
      </c>
      <c r="EU121" s="74">
        <v>1.4033536554021409</v>
      </c>
      <c r="EV121" s="74">
        <v>0.16408442740086568</v>
      </c>
      <c r="EW121" s="74">
        <v>0.30657879856477538</v>
      </c>
      <c r="EX121" s="74">
        <v>0.47066322596564092</v>
      </c>
      <c r="EY121" s="74">
        <v>4.0071144375790357</v>
      </c>
      <c r="EZ121" s="74">
        <v>0.13360323886639675</v>
      </c>
      <c r="FA121" s="74">
        <v>0.55471698113207546</v>
      </c>
      <c r="FB121" s="74">
        <v>0.35078534031413616</v>
      </c>
      <c r="FC121" s="74">
        <v>7.8670365559294506</v>
      </c>
      <c r="FD121" s="74">
        <v>2.8450540699163279E-2</v>
      </c>
      <c r="FE121" s="70">
        <v>0</v>
      </c>
      <c r="FF121" s="70">
        <v>0</v>
      </c>
      <c r="FG121" s="74">
        <v>5.1695089462792033E-2</v>
      </c>
      <c r="FH121" s="74">
        <v>0.16019797129445054</v>
      </c>
      <c r="FI121" s="74">
        <v>0.16582004245835902</v>
      </c>
      <c r="FJ121" s="74">
        <v>2.2006185008198436E-2</v>
      </c>
      <c r="FK121" s="74">
        <v>8.1185175225179471E-2</v>
      </c>
      <c r="FL121" s="74">
        <v>0.50935500414814272</v>
      </c>
      <c r="FM121" s="70" t="s">
        <v>402</v>
      </c>
      <c r="FN121" s="70" t="s">
        <v>402</v>
      </c>
      <c r="FO121" s="70" t="s">
        <v>403</v>
      </c>
      <c r="FP121" s="70" t="s">
        <v>392</v>
      </c>
      <c r="FQ121" s="70" t="s">
        <v>392</v>
      </c>
    </row>
    <row r="122" spans="1:173" ht="12.75" customHeight="1" x14ac:dyDescent="0.25">
      <c r="A122" s="69" t="s">
        <v>169</v>
      </c>
      <c r="B122" s="71" t="s">
        <v>6</v>
      </c>
      <c r="C122" s="71" t="s">
        <v>85</v>
      </c>
      <c r="D122" s="72">
        <v>2008</v>
      </c>
      <c r="E122" s="71" t="s">
        <v>284</v>
      </c>
      <c r="F122" s="71"/>
      <c r="G122" s="71">
        <v>70.168000000000006</v>
      </c>
      <c r="H122" s="71">
        <v>161.21700000000001</v>
      </c>
      <c r="I122" s="72">
        <v>1</v>
      </c>
      <c r="J122" s="73">
        <v>8</v>
      </c>
      <c r="K122" s="73">
        <v>43.478426025700003</v>
      </c>
      <c r="L122" s="73">
        <v>1175.3475089999999</v>
      </c>
      <c r="M122" s="73">
        <v>72.885735999999994</v>
      </c>
      <c r="N122" s="71">
        <v>0.4</v>
      </c>
      <c r="O122" s="71">
        <v>6.2E-2</v>
      </c>
      <c r="P122" s="71">
        <v>6.4516129032258069</v>
      </c>
      <c r="Q122" s="71">
        <v>8.8042999999999996</v>
      </c>
      <c r="R122" s="71">
        <v>-26.2</v>
      </c>
      <c r="S122" s="71">
        <v>-514.34174577850217</v>
      </c>
      <c r="T122" s="71" t="s">
        <v>91</v>
      </c>
      <c r="U122" s="71">
        <v>197.5</v>
      </c>
      <c r="V122" s="71">
        <v>148.30000000000001</v>
      </c>
      <c r="W122" s="71">
        <v>962</v>
      </c>
      <c r="X122" s="71">
        <v>61</v>
      </c>
      <c r="Y122" s="71">
        <v>50</v>
      </c>
      <c r="Z122" s="71">
        <v>12</v>
      </c>
      <c r="AA122" s="71">
        <v>26.4</v>
      </c>
      <c r="AB122" s="71">
        <v>0.8</v>
      </c>
      <c r="AC122" s="71">
        <v>26.3</v>
      </c>
      <c r="AD122" s="71">
        <v>0.7</v>
      </c>
      <c r="AE122" s="71">
        <v>21</v>
      </c>
      <c r="AF122" s="71">
        <v>2.6</v>
      </c>
      <c r="AG122" s="71">
        <v>0.45098727049794302</v>
      </c>
      <c r="AH122" s="71">
        <v>45.098727049794299</v>
      </c>
      <c r="AI122" s="71">
        <v>0.172158609808229</v>
      </c>
      <c r="AJ122" s="71">
        <v>0.41567619789494598</v>
      </c>
      <c r="AK122" s="71">
        <v>41.5676197894946</v>
      </c>
      <c r="AL122" s="71">
        <v>0.107662138387993</v>
      </c>
      <c r="AM122" s="71">
        <v>0.13333653160711001</v>
      </c>
      <c r="AN122" s="71">
        <v>13.333653160711002</v>
      </c>
      <c r="AO122" s="71">
        <v>0.111728260449591</v>
      </c>
      <c r="AP122" s="71">
        <v>0.47962815216587085</v>
      </c>
      <c r="AQ122" s="71">
        <v>0.52037184783412915</v>
      </c>
      <c r="AR122" s="71">
        <v>0.81957638062845295</v>
      </c>
      <c r="AS122" s="71">
        <v>0.75540578652693979</v>
      </c>
      <c r="AT122" s="71">
        <v>1.574982167155393</v>
      </c>
      <c r="AU122" s="71">
        <v>86.666346839288906</v>
      </c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  <c r="EE122" s="70"/>
      <c r="EF122" s="74">
        <v>0.32711288802062627</v>
      </c>
      <c r="EG122" s="74">
        <v>0.29076701157389012</v>
      </c>
      <c r="EH122" s="74">
        <v>9.995116022852471E-2</v>
      </c>
      <c r="EI122" s="74">
        <v>0.42706404824915101</v>
      </c>
      <c r="EJ122" s="74">
        <v>0.47703962836341335</v>
      </c>
      <c r="EK122" s="74">
        <v>8.6321456560998613E-2</v>
      </c>
      <c r="EL122" s="74">
        <v>1.708256192996604</v>
      </c>
      <c r="EM122" s="74">
        <v>0.99042513317356307</v>
      </c>
      <c r="EN122" s="74">
        <v>0.76780663993730336</v>
      </c>
      <c r="EO122" s="74">
        <v>0.48158286291925551</v>
      </c>
      <c r="EP122" s="74">
        <v>0.24987790057131179</v>
      </c>
      <c r="EQ122" s="74">
        <v>1.4992674034278706</v>
      </c>
      <c r="ER122" s="74">
        <v>0.46340992469588727</v>
      </c>
      <c r="ES122" s="74">
        <v>0.17718614767783927</v>
      </c>
      <c r="ET122" s="74">
        <v>0.15901320945447114</v>
      </c>
      <c r="EU122" s="74">
        <v>0.79960928182819768</v>
      </c>
      <c r="EV122" s="74">
        <v>0.10903762934020876</v>
      </c>
      <c r="EW122" s="74">
        <v>0.14992674034278708</v>
      </c>
      <c r="EX122" s="74">
        <v>0.25896436968299591</v>
      </c>
      <c r="EY122" s="74">
        <v>2.5578410549390647</v>
      </c>
      <c r="EZ122" s="74">
        <v>0.19393939393939397</v>
      </c>
      <c r="FA122" s="74">
        <v>0.6272189349112427</v>
      </c>
      <c r="FB122" s="74">
        <v>0.38235294117647062</v>
      </c>
      <c r="FC122" s="74">
        <v>5.4248494623091492</v>
      </c>
      <c r="FD122" s="74">
        <v>2.7450306861740895E-2</v>
      </c>
      <c r="FE122" s="70">
        <v>0</v>
      </c>
      <c r="FF122" s="70">
        <v>0</v>
      </c>
      <c r="FG122" s="74">
        <v>4.5096381682051996E-2</v>
      </c>
      <c r="FH122" s="74">
        <v>0.1605189787855652</v>
      </c>
      <c r="FI122" s="74">
        <v>0.14815397557711948</v>
      </c>
      <c r="FJ122" s="74">
        <v>1.8267459420060146E-2</v>
      </c>
      <c r="FK122" s="74">
        <v>7.2017420095784046E-2</v>
      </c>
      <c r="FL122" s="74">
        <v>0.47150452242232177</v>
      </c>
      <c r="FM122" s="70" t="s">
        <v>402</v>
      </c>
      <c r="FN122" s="70" t="s">
        <v>402</v>
      </c>
      <c r="FO122" s="70" t="s">
        <v>403</v>
      </c>
      <c r="FP122" s="70" t="s">
        <v>392</v>
      </c>
    </row>
    <row r="123" spans="1:173" ht="12.75" customHeight="1" x14ac:dyDescent="0.25">
      <c r="A123" s="69" t="s">
        <v>170</v>
      </c>
      <c r="B123" s="71" t="s">
        <v>6</v>
      </c>
      <c r="C123" s="71" t="s">
        <v>85</v>
      </c>
      <c r="D123" s="72">
        <v>2008</v>
      </c>
      <c r="E123" s="71" t="s">
        <v>284</v>
      </c>
      <c r="F123" s="71"/>
      <c r="G123" s="71">
        <v>69.707999999999998</v>
      </c>
      <c r="H123" s="71">
        <v>162.68899999999999</v>
      </c>
      <c r="I123" s="72">
        <v>1</v>
      </c>
      <c r="J123" s="73">
        <v>10</v>
      </c>
      <c r="K123" s="73">
        <v>3.6948956749300002</v>
      </c>
      <c r="L123" s="73">
        <v>1249.8676620000001</v>
      </c>
      <c r="M123" s="73">
        <v>64.161591000000001</v>
      </c>
      <c r="N123" s="71">
        <v>1.1199999999999999</v>
      </c>
      <c r="O123" s="71">
        <v>0.11200000000000002</v>
      </c>
      <c r="P123" s="71">
        <v>9.9999999999999982</v>
      </c>
      <c r="Q123" s="71">
        <v>12</v>
      </c>
      <c r="R123" s="71">
        <v>-27.3</v>
      </c>
      <c r="S123" s="71">
        <v>-553.94048860973487</v>
      </c>
      <c r="T123" s="71" t="s">
        <v>90</v>
      </c>
      <c r="U123" s="71">
        <v>197.5</v>
      </c>
      <c r="V123" s="71">
        <v>148.30000000000001</v>
      </c>
      <c r="W123" s="71">
        <v>962</v>
      </c>
      <c r="X123" s="71">
        <v>61</v>
      </c>
      <c r="Y123" s="71">
        <v>50</v>
      </c>
      <c r="Z123" s="71">
        <v>12</v>
      </c>
      <c r="AA123" s="71">
        <v>26.4</v>
      </c>
      <c r="AB123" s="71">
        <v>0.8</v>
      </c>
      <c r="AC123" s="71">
        <v>26.3</v>
      </c>
      <c r="AD123" s="71">
        <v>0.7</v>
      </c>
      <c r="AE123" s="71">
        <v>21</v>
      </c>
      <c r="AF123" s="71">
        <v>2.6</v>
      </c>
      <c r="AG123" s="71">
        <v>0.47532977989376901</v>
      </c>
      <c r="AH123" s="71">
        <v>47.532977989376903</v>
      </c>
      <c r="AI123" s="71">
        <v>0.19690933465118499</v>
      </c>
      <c r="AJ123" s="71">
        <v>0.43236571280099501</v>
      </c>
      <c r="AK123" s="71">
        <v>43.236571280099497</v>
      </c>
      <c r="AL123" s="71">
        <v>0.129835832768946</v>
      </c>
      <c r="AM123" s="71">
        <v>9.2304507305235498E-2</v>
      </c>
      <c r="AN123" s="71">
        <v>9.2304507305235504</v>
      </c>
      <c r="AO123" s="71">
        <v>0.114737363853519</v>
      </c>
      <c r="AP123" s="71">
        <v>0.47633343591625515</v>
      </c>
      <c r="AQ123" s="71">
        <v>0.52366656408374479</v>
      </c>
      <c r="AR123" s="71">
        <v>4.9687806324895307</v>
      </c>
      <c r="AS123" s="71">
        <v>4.5196629178130676</v>
      </c>
      <c r="AT123" s="71">
        <v>9.4884435503025983</v>
      </c>
      <c r="AU123" s="71">
        <v>90.7695492694764</v>
      </c>
      <c r="AV123" s="70"/>
      <c r="AW123" s="74">
        <v>8.0266666666666648E-4</v>
      </c>
      <c r="AX123" s="74">
        <v>7.6533333333333314E-4</v>
      </c>
      <c r="AY123" s="74">
        <v>1.9600000000000004E-3</v>
      </c>
      <c r="AZ123" s="74">
        <v>2.4266666666666664E-3</v>
      </c>
      <c r="BA123" s="74">
        <v>3.9200000000000007E-3</v>
      </c>
      <c r="BB123" s="74">
        <v>1.0266666666666665E-2</v>
      </c>
      <c r="BC123" s="74">
        <v>1.0266666666666665E-2</v>
      </c>
      <c r="BD123" s="74">
        <v>3.9199999999999999E-2</v>
      </c>
      <c r="BE123" s="74">
        <v>2.7999999999999997E-2</v>
      </c>
      <c r="BF123" s="74">
        <v>0.11199999999999999</v>
      </c>
      <c r="BG123" s="74">
        <v>3.5466666666666667E-2</v>
      </c>
      <c r="BH123" s="74">
        <v>0.15866666666666665</v>
      </c>
      <c r="BI123" s="74">
        <v>2.6133333333333331E-2</v>
      </c>
      <c r="BJ123" s="74">
        <v>0.27999999999999997</v>
      </c>
      <c r="BK123" s="74">
        <v>2.24E-2</v>
      </c>
      <c r="BL123" s="74">
        <v>0.19599999999999998</v>
      </c>
      <c r="BM123" s="74">
        <v>7.4666666666666666E-3</v>
      </c>
      <c r="BN123" s="74">
        <v>0.17733333333333332</v>
      </c>
      <c r="BO123" s="74">
        <v>4.1999999999999997E-3</v>
      </c>
      <c r="BP123" s="74">
        <v>5.7866666666666657E-2</v>
      </c>
      <c r="BQ123" s="70"/>
      <c r="BR123" s="70"/>
      <c r="BS123" s="74">
        <v>6.0666666666666655E-3</v>
      </c>
      <c r="BT123" s="74">
        <v>2.1466666666666665E-3</v>
      </c>
      <c r="BU123" s="74">
        <v>6.1599999999999995E-2</v>
      </c>
      <c r="BV123" s="74">
        <v>1.9599999999999999E-2</v>
      </c>
      <c r="BW123" s="74">
        <v>0.28933333333333328</v>
      </c>
      <c r="BX123" s="70"/>
      <c r="BY123" s="74">
        <v>1.4933333333333333E-2</v>
      </c>
      <c r="BZ123" s="74">
        <v>0.15866666666666665</v>
      </c>
      <c r="CA123" s="74">
        <v>1.5866666666666664E-2</v>
      </c>
      <c r="CB123" s="74">
        <v>0.16799999999999995</v>
      </c>
      <c r="CC123" s="74">
        <v>0.10266666666666667</v>
      </c>
      <c r="CD123" s="74">
        <v>0.64399999999999991</v>
      </c>
      <c r="CE123" s="74">
        <v>0.34533333333333333</v>
      </c>
      <c r="CF123" s="74">
        <v>0.89599999999999991</v>
      </c>
      <c r="CG123" s="74">
        <v>0.16799999999999995</v>
      </c>
      <c r="CH123" s="74">
        <v>0.48533333333333334</v>
      </c>
      <c r="CI123" s="74">
        <v>6.533333333333334E-2</v>
      </c>
      <c r="CJ123" s="74">
        <v>0.37333333333333329</v>
      </c>
      <c r="CK123" s="74">
        <v>4.0133333333333319E-2</v>
      </c>
      <c r="CL123" s="74">
        <v>0.16799999999999995</v>
      </c>
      <c r="CM123" s="74">
        <v>2.4266666666666662E-2</v>
      </c>
      <c r="CN123" s="74">
        <v>5.506666666666666E-2</v>
      </c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4">
        <v>0.93006666666666649</v>
      </c>
      <c r="DJ123" s="74">
        <v>2.1961333333333335</v>
      </c>
      <c r="DK123" s="70"/>
      <c r="DL123" s="74">
        <v>2.3612644254892126</v>
      </c>
      <c r="DM123" s="70"/>
      <c r="DN123" s="74">
        <v>11.771147664965021</v>
      </c>
      <c r="DO123" s="74">
        <v>4.7823846201128148</v>
      </c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  <c r="EE123" s="70"/>
      <c r="EF123" s="74">
        <v>1.5026666666666666</v>
      </c>
      <c r="EG123" s="74">
        <v>2.4826666666666664</v>
      </c>
      <c r="EH123" s="74">
        <v>0.82133333333333336</v>
      </c>
      <c r="EI123" s="74">
        <v>1.9506666666666665</v>
      </c>
      <c r="EJ123" s="74">
        <v>3.2479999999999993</v>
      </c>
      <c r="EK123" s="74">
        <v>0.81199999999999983</v>
      </c>
      <c r="EL123" s="74">
        <v>10.817333333333332</v>
      </c>
      <c r="EM123" s="74">
        <v>6.0106666666666664</v>
      </c>
      <c r="EN123" s="74">
        <v>6.9346666666666659</v>
      </c>
      <c r="EO123" s="74">
        <v>4.7413333333333325</v>
      </c>
      <c r="EP123" s="74">
        <v>2.8279999999999994</v>
      </c>
      <c r="EQ123" s="74">
        <v>14.503999999999996</v>
      </c>
      <c r="ER123" s="74">
        <v>4.2839999999999998</v>
      </c>
      <c r="ES123" s="74">
        <v>2.4173333333333331</v>
      </c>
      <c r="ET123" s="74">
        <v>1.9506666666666665</v>
      </c>
      <c r="EU123" s="74">
        <v>8.6519999999999975</v>
      </c>
      <c r="EV123" s="74">
        <v>1.232</v>
      </c>
      <c r="EW123" s="74">
        <v>2.1279999999999997</v>
      </c>
      <c r="EX123" s="74">
        <v>3.3599999999999994</v>
      </c>
      <c r="EY123" s="74">
        <v>26.515999999999995</v>
      </c>
      <c r="EZ123" s="74">
        <v>0.1711711711711712</v>
      </c>
      <c r="FA123" s="74">
        <v>0.68371467025572008</v>
      </c>
      <c r="FB123" s="74">
        <v>0.56427015250544665</v>
      </c>
      <c r="FC123" s="74">
        <v>10.777398230418589</v>
      </c>
      <c r="FD123" s="74">
        <v>0.19541815320032421</v>
      </c>
      <c r="FE123" s="74">
        <v>5.0318265240031378E-2</v>
      </c>
      <c r="FF123" s="74">
        <v>2.2061971268816451E-2</v>
      </c>
      <c r="FG123" s="74">
        <v>0.17938079716260766</v>
      </c>
      <c r="FH123" s="74">
        <v>0.91752344357581661</v>
      </c>
      <c r="FI123" s="74">
        <v>0.75426485618657491</v>
      </c>
      <c r="FJ123" s="74">
        <v>8.0865610073777239E-2</v>
      </c>
      <c r="FK123" s="74">
        <v>0.26050096844333281</v>
      </c>
      <c r="FL123" s="74">
        <v>2.4603340651512813</v>
      </c>
      <c r="FM123" s="70" t="s">
        <v>402</v>
      </c>
      <c r="FN123" s="70" t="s">
        <v>402</v>
      </c>
      <c r="FO123" s="70" t="s">
        <v>402</v>
      </c>
      <c r="FP123" s="70" t="s">
        <v>427</v>
      </c>
      <c r="FQ123" s="70" t="s">
        <v>406</v>
      </c>
    </row>
    <row r="124" spans="1:173" ht="12.75" customHeight="1" x14ac:dyDescent="0.25">
      <c r="A124" s="69" t="s">
        <v>171</v>
      </c>
      <c r="B124" s="71" t="s">
        <v>6</v>
      </c>
      <c r="C124" s="71" t="s">
        <v>85</v>
      </c>
      <c r="D124" s="72">
        <v>2008</v>
      </c>
      <c r="E124" s="71" t="s">
        <v>284</v>
      </c>
      <c r="F124" s="71" t="s">
        <v>21</v>
      </c>
      <c r="G124" s="71">
        <v>69.819999999999993</v>
      </c>
      <c r="H124" s="71">
        <v>164.06</v>
      </c>
      <c r="I124" s="72">
        <v>1</v>
      </c>
      <c r="J124" s="73">
        <v>31</v>
      </c>
      <c r="K124" s="73">
        <v>5.3803018206599997</v>
      </c>
      <c r="L124" s="73">
        <v>1291.315216</v>
      </c>
      <c r="M124" s="73">
        <v>119.25565</v>
      </c>
      <c r="N124" s="71">
        <v>1.22</v>
      </c>
      <c r="O124" s="71">
        <v>0.13700000000000001</v>
      </c>
      <c r="P124" s="71">
        <v>8.9051094890510942</v>
      </c>
      <c r="Q124" s="71">
        <v>21</v>
      </c>
      <c r="R124" s="71">
        <v>-26.8</v>
      </c>
      <c r="S124" s="71">
        <v>-541.95214805178102</v>
      </c>
      <c r="T124" s="71" t="s">
        <v>94</v>
      </c>
      <c r="U124" s="71">
        <v>197.5</v>
      </c>
      <c r="V124" s="71">
        <v>148.30000000000001</v>
      </c>
      <c r="W124" s="71">
        <v>962</v>
      </c>
      <c r="X124" s="71">
        <v>61</v>
      </c>
      <c r="Y124" s="71">
        <v>50</v>
      </c>
      <c r="Z124" s="71">
        <v>12</v>
      </c>
      <c r="AA124" s="71">
        <v>26.4</v>
      </c>
      <c r="AB124" s="71">
        <v>0.8</v>
      </c>
      <c r="AC124" s="71">
        <v>26.3</v>
      </c>
      <c r="AD124" s="71">
        <v>0.7</v>
      </c>
      <c r="AE124" s="71">
        <v>21</v>
      </c>
      <c r="AF124" s="71">
        <v>2.6</v>
      </c>
      <c r="AG124" s="71">
        <v>0.465319518120617</v>
      </c>
      <c r="AH124" s="71">
        <v>46.531951812061699</v>
      </c>
      <c r="AI124" s="71">
        <v>0.17535478319141801</v>
      </c>
      <c r="AJ124" s="71">
        <v>0.43505962391387698</v>
      </c>
      <c r="AK124" s="71">
        <v>43.505962391387698</v>
      </c>
      <c r="AL124" s="71">
        <v>0.11667221557242199</v>
      </c>
      <c r="AM124" s="71">
        <v>9.9620857965506807E-2</v>
      </c>
      <c r="AN124" s="71">
        <v>9.9620857965506815</v>
      </c>
      <c r="AO124" s="71">
        <v>0.10616782257124301</v>
      </c>
      <c r="AP124" s="71">
        <v>0.48319602665474631</v>
      </c>
      <c r="AQ124" s="71">
        <v>0.51680397334525363</v>
      </c>
      <c r="AR124" s="71">
        <v>3.2980074798606021</v>
      </c>
      <c r="AS124" s="71">
        <v>3.0835368773019733</v>
      </c>
      <c r="AT124" s="71">
        <v>6.381544357162575</v>
      </c>
      <c r="AU124" s="71">
        <v>90.037914203449404</v>
      </c>
      <c r="AV124" s="70"/>
      <c r="AW124" s="74">
        <v>1.8590476190476187E-5</v>
      </c>
      <c r="AX124" s="74">
        <v>9.2952380952380956E-5</v>
      </c>
      <c r="AY124" s="74">
        <v>5.2285714285714283E-4</v>
      </c>
      <c r="AZ124" s="74">
        <v>1.161904761904762E-3</v>
      </c>
      <c r="BA124" s="74">
        <v>2.1495238095238099E-3</v>
      </c>
      <c r="BB124" s="74">
        <v>2.7304761904761907E-3</v>
      </c>
      <c r="BC124" s="74">
        <v>4.3571428571428572E-3</v>
      </c>
      <c r="BD124" s="74">
        <v>1.1619047619047619E-2</v>
      </c>
      <c r="BE124" s="74">
        <v>1.3361904761904761E-2</v>
      </c>
      <c r="BF124" s="74">
        <v>3.5438095238095234E-2</v>
      </c>
      <c r="BG124" s="74">
        <v>2.0914285714285712E-2</v>
      </c>
      <c r="BH124" s="74">
        <v>4.9961904761904756E-2</v>
      </c>
      <c r="BI124" s="74">
        <v>1.3361904761904761E-2</v>
      </c>
      <c r="BJ124" s="74">
        <v>6.9714285714285715E-2</v>
      </c>
      <c r="BK124" s="74">
        <v>9.295238095238096E-3</v>
      </c>
      <c r="BL124" s="74">
        <v>6.3904761904761909E-2</v>
      </c>
      <c r="BM124" s="74">
        <v>4.1247619047619045E-3</v>
      </c>
      <c r="BN124" s="74">
        <v>7.5523809523809521E-2</v>
      </c>
      <c r="BO124" s="74">
        <v>2.4980952380952376E-3</v>
      </c>
      <c r="BP124" s="74">
        <v>2.7304761904761901E-2</v>
      </c>
      <c r="BQ124" s="70"/>
      <c r="BR124" s="70"/>
      <c r="BS124" s="74">
        <v>6.9714285714285711E-3</v>
      </c>
      <c r="BT124" s="74">
        <v>2.2657142857142854E-3</v>
      </c>
      <c r="BU124" s="74">
        <v>0.18590476190476191</v>
      </c>
      <c r="BV124" s="74">
        <v>1.8009523809523809E-2</v>
      </c>
      <c r="BW124" s="74">
        <v>0.30790476190476196</v>
      </c>
      <c r="BX124" s="70"/>
      <c r="BY124" s="74">
        <v>7.5523809523809519E-3</v>
      </c>
      <c r="BZ124" s="74">
        <v>6.9714285714285715E-2</v>
      </c>
      <c r="CA124" s="74">
        <v>7.5523809523809519E-3</v>
      </c>
      <c r="CB124" s="74">
        <v>5.1123809523809516E-2</v>
      </c>
      <c r="CC124" s="74">
        <v>3.776190476190476E-2</v>
      </c>
      <c r="CD124" s="74">
        <v>0.24980952380952379</v>
      </c>
      <c r="CE124" s="74">
        <v>0.17428571428571429</v>
      </c>
      <c r="CF124" s="74">
        <v>0.49961904761904757</v>
      </c>
      <c r="CG124" s="74">
        <v>0.13942857142857143</v>
      </c>
      <c r="CH124" s="74">
        <v>0.37761904761904763</v>
      </c>
      <c r="CI124" s="74">
        <v>7.5523809523809521E-2</v>
      </c>
      <c r="CJ124" s="74">
        <v>0.35438095238095235</v>
      </c>
      <c r="CK124" s="74">
        <v>4.9961904761904756E-2</v>
      </c>
      <c r="CL124" s="74">
        <v>0.17428571428571429</v>
      </c>
      <c r="CM124" s="74">
        <v>2.6142857142857141E-2</v>
      </c>
      <c r="CN124" s="74">
        <v>6.3904761904761909E-2</v>
      </c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4">
        <v>0.31568952380952381</v>
      </c>
      <c r="DJ124" s="74">
        <v>1.6708190476190474</v>
      </c>
      <c r="DK124" s="70"/>
      <c r="DL124" s="74">
        <v>5.2926021347073968</v>
      </c>
      <c r="DM124" s="70"/>
      <c r="DN124" s="74">
        <v>7.7438822751322753</v>
      </c>
      <c r="DO124" s="74">
        <v>4.0156987612077426</v>
      </c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  <c r="EE124" s="70"/>
      <c r="EF124" s="74">
        <v>0.85399999999999987</v>
      </c>
      <c r="EG124" s="74">
        <v>1.3303809523809522</v>
      </c>
      <c r="EH124" s="74">
        <v>0.56352380952380954</v>
      </c>
      <c r="EI124" s="74">
        <v>0.92371428571428571</v>
      </c>
      <c r="EJ124" s="74">
        <v>1.3652380952380951</v>
      </c>
      <c r="EK124" s="74">
        <v>0.32533333333333336</v>
      </c>
      <c r="EL124" s="74">
        <v>5.3621904761904764</v>
      </c>
      <c r="EM124" s="74">
        <v>2.6142857142857143</v>
      </c>
      <c r="EN124" s="74">
        <v>2.3063809523809526</v>
      </c>
      <c r="EO124" s="74">
        <v>1.7486666666666664</v>
      </c>
      <c r="EP124" s="74">
        <v>0.9527619047619047</v>
      </c>
      <c r="EQ124" s="74">
        <v>5.0078095238095246</v>
      </c>
      <c r="ER124" s="74">
        <v>1.673142857142857</v>
      </c>
      <c r="ES124" s="74">
        <v>0.92952380952380953</v>
      </c>
      <c r="ET124" s="74">
        <v>0.77847619047619043</v>
      </c>
      <c r="EU124" s="74">
        <v>3.3811428571428572</v>
      </c>
      <c r="EV124" s="74">
        <v>0.35438095238095235</v>
      </c>
      <c r="EW124" s="74">
        <v>0.52866666666666662</v>
      </c>
      <c r="EX124" s="74">
        <v>0.88304761904761908</v>
      </c>
      <c r="EY124" s="74">
        <v>9.2720000000000002</v>
      </c>
      <c r="EZ124" s="74">
        <v>0.26566125290023201</v>
      </c>
      <c r="FA124" s="74">
        <v>0.75818639798488652</v>
      </c>
      <c r="FB124" s="74">
        <v>0.55555555555555558</v>
      </c>
      <c r="FC124" s="74">
        <v>14.015585168146275</v>
      </c>
      <c r="FD124" s="74">
        <v>5.0867657568376815E-2</v>
      </c>
      <c r="FE124" s="74">
        <v>1.4834152525242445E-2</v>
      </c>
      <c r="FF124" s="74">
        <v>3.0207728778675522E-3</v>
      </c>
      <c r="FG124" s="74">
        <v>5.4104199937520615E-2</v>
      </c>
      <c r="FH124" s="74">
        <v>0.23157460651223929</v>
      </c>
      <c r="FI124" s="74">
        <v>0.20061168451409694</v>
      </c>
      <c r="FJ124" s="74">
        <v>2.4220125395759483E-2</v>
      </c>
      <c r="FK124" s="74">
        <v>8.2316060921890796E-2</v>
      </c>
      <c r="FL124" s="74">
        <v>0.66154926025299388</v>
      </c>
      <c r="FM124" s="70" t="s">
        <v>402</v>
      </c>
      <c r="FN124" s="70" t="s">
        <v>402</v>
      </c>
      <c r="FO124" s="70" t="s">
        <v>403</v>
      </c>
      <c r="FP124" s="70" t="s">
        <v>427</v>
      </c>
      <c r="FQ124" s="70" t="s">
        <v>406</v>
      </c>
    </row>
    <row r="125" spans="1:173" ht="12.75" customHeight="1" x14ac:dyDescent="0.25">
      <c r="A125" s="69" t="s">
        <v>172</v>
      </c>
      <c r="B125" s="71" t="s">
        <v>6</v>
      </c>
      <c r="C125" s="71" t="s">
        <v>85</v>
      </c>
      <c r="D125" s="72">
        <v>2008</v>
      </c>
      <c r="E125" s="71" t="s">
        <v>284</v>
      </c>
      <c r="F125" s="71" t="s">
        <v>21</v>
      </c>
      <c r="G125" s="71">
        <v>69.819999999999993</v>
      </c>
      <c r="H125" s="71">
        <v>166</v>
      </c>
      <c r="I125" s="72">
        <v>1</v>
      </c>
      <c r="J125" s="73">
        <v>32</v>
      </c>
      <c r="K125" s="73">
        <v>27.890935834299999</v>
      </c>
      <c r="L125" s="73">
        <v>1358.1618559999999</v>
      </c>
      <c r="M125" s="73">
        <v>193.66689199999999</v>
      </c>
      <c r="N125" s="71">
        <v>0.8</v>
      </c>
      <c r="O125" s="71">
        <v>0.11799999999999999</v>
      </c>
      <c r="P125" s="71">
        <v>6.7796610169491531</v>
      </c>
      <c r="Q125" s="71">
        <v>21</v>
      </c>
      <c r="R125" s="71">
        <v>-26</v>
      </c>
      <c r="S125" s="71">
        <v>-546.79082591603526</v>
      </c>
      <c r="T125" s="71" t="s">
        <v>101</v>
      </c>
      <c r="U125" s="71">
        <v>197.5</v>
      </c>
      <c r="V125" s="71">
        <v>148.30000000000001</v>
      </c>
      <c r="W125" s="71">
        <v>962</v>
      </c>
      <c r="X125" s="71">
        <v>61</v>
      </c>
      <c r="Y125" s="71">
        <v>50</v>
      </c>
      <c r="Z125" s="71">
        <v>12</v>
      </c>
      <c r="AA125" s="71">
        <v>26.4</v>
      </c>
      <c r="AB125" s="71">
        <v>0.8</v>
      </c>
      <c r="AC125" s="71">
        <v>26.3</v>
      </c>
      <c r="AD125" s="71">
        <v>0.7</v>
      </c>
      <c r="AE125" s="71">
        <v>21</v>
      </c>
      <c r="AF125" s="71">
        <v>2.6</v>
      </c>
      <c r="AG125" s="71">
        <v>0.39691013614057802</v>
      </c>
      <c r="AH125" s="71">
        <v>39.691013614057802</v>
      </c>
      <c r="AI125" s="71">
        <v>0.166161103182034</v>
      </c>
      <c r="AJ125" s="71">
        <v>0.46058722750777598</v>
      </c>
      <c r="AK125" s="71">
        <v>46.058722750777598</v>
      </c>
      <c r="AL125" s="71">
        <v>0.102942522621044</v>
      </c>
      <c r="AM125" s="71">
        <v>0.14250263635164501</v>
      </c>
      <c r="AN125" s="71">
        <v>14.250263635164501</v>
      </c>
      <c r="AO125" s="71">
        <v>0.106820348550716</v>
      </c>
      <c r="AP125" s="71">
        <v>0.53712961349308053</v>
      </c>
      <c r="AQ125" s="71">
        <v>0.46287038650691947</v>
      </c>
      <c r="AR125" s="71">
        <v>1.2096308910950948</v>
      </c>
      <c r="AS125" s="71">
        <v>1.4036944076427458</v>
      </c>
      <c r="AT125" s="71">
        <v>2.6133252987378413</v>
      </c>
      <c r="AU125" s="71">
        <v>85.7497363648354</v>
      </c>
      <c r="AV125" s="70"/>
      <c r="AW125" s="74">
        <v>2.8190476190476195E-3</v>
      </c>
      <c r="AX125" s="74">
        <v>2.0952380952380953E-3</v>
      </c>
      <c r="AY125" s="74">
        <v>1.1428571428571429E-2</v>
      </c>
      <c r="AZ125" s="74">
        <v>1.2952380952380953E-2</v>
      </c>
      <c r="BA125" s="74">
        <v>1.5619047619047623E-2</v>
      </c>
      <c r="BB125" s="74">
        <v>9.5238095238095247E-3</v>
      </c>
      <c r="BC125" s="74">
        <v>1.485714285714286E-2</v>
      </c>
      <c r="BD125" s="74">
        <v>3.6952380952380952E-2</v>
      </c>
      <c r="BE125" s="74">
        <v>3.8095238095238099E-2</v>
      </c>
      <c r="BF125" s="74">
        <v>9.5238095238095233E-2</v>
      </c>
      <c r="BG125" s="74">
        <v>6.4761904761904771E-2</v>
      </c>
      <c r="BH125" s="74">
        <v>0.1485714285714286</v>
      </c>
      <c r="BI125" s="74">
        <v>3.8095238095238099E-2</v>
      </c>
      <c r="BJ125" s="74">
        <v>0.19047619047619047</v>
      </c>
      <c r="BK125" s="74">
        <v>2.5904761904761906E-2</v>
      </c>
      <c r="BL125" s="74">
        <v>0.17904761904761904</v>
      </c>
      <c r="BM125" s="74">
        <v>1.3714285714285714E-2</v>
      </c>
      <c r="BN125" s="74">
        <v>0.22095238095238093</v>
      </c>
      <c r="BO125" s="74">
        <v>6.4761904761904765E-3</v>
      </c>
      <c r="BP125" s="74">
        <v>6.4761904761904771E-2</v>
      </c>
      <c r="BQ125" s="70"/>
      <c r="BR125" s="70"/>
      <c r="BS125" s="74">
        <v>1.8285714285714287E-2</v>
      </c>
      <c r="BT125" s="74">
        <v>2.0190476190476191E-3</v>
      </c>
      <c r="BU125" s="74">
        <v>6.4761904761904771E-2</v>
      </c>
      <c r="BV125" s="74">
        <v>3.3523809523809525E-2</v>
      </c>
      <c r="BW125" s="74">
        <v>0.38095238095238093</v>
      </c>
      <c r="BX125" s="70"/>
      <c r="BY125" s="74">
        <v>5.7142857142857143E-3</v>
      </c>
      <c r="BZ125" s="74">
        <v>4.5714285714285714E-2</v>
      </c>
      <c r="CA125" s="74">
        <v>3.3523809523809526E-3</v>
      </c>
      <c r="CB125" s="74">
        <v>1.8666666666666668E-2</v>
      </c>
      <c r="CC125" s="74">
        <v>1.4095238095238095E-2</v>
      </c>
      <c r="CD125" s="74">
        <v>0.08</v>
      </c>
      <c r="CE125" s="74">
        <v>5.3333333333333337E-2</v>
      </c>
      <c r="CF125" s="74">
        <v>0.19428571428571428</v>
      </c>
      <c r="CG125" s="74">
        <v>4.9523809523809526E-2</v>
      </c>
      <c r="CH125" s="74">
        <v>0.15238095238095239</v>
      </c>
      <c r="CI125" s="74">
        <v>2.7809523809523808E-2</v>
      </c>
      <c r="CJ125" s="74">
        <v>0.1142857142857143</v>
      </c>
      <c r="CK125" s="74">
        <v>1.9047619047619049E-2</v>
      </c>
      <c r="CL125" s="74">
        <v>5.7142857142857148E-2</v>
      </c>
      <c r="CM125" s="74">
        <v>1.1428571428571429E-2</v>
      </c>
      <c r="CN125" s="74">
        <v>1.5238095238095242E-2</v>
      </c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4">
        <v>0.88800000000000001</v>
      </c>
      <c r="DJ125" s="74">
        <v>0.61447619047619051</v>
      </c>
      <c r="DK125" s="70"/>
      <c r="DL125" s="74">
        <v>0.69197769197769199</v>
      </c>
      <c r="DM125" s="70"/>
      <c r="DN125" s="74">
        <v>7.471965374778673</v>
      </c>
      <c r="DO125" s="74">
        <v>4.1331067533425037</v>
      </c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  <c r="EE125" s="70"/>
      <c r="EF125" s="74">
        <v>0.78476190476190477</v>
      </c>
      <c r="EG125" s="74">
        <v>0.75047619047619052</v>
      </c>
      <c r="EH125" s="74">
        <v>0.4</v>
      </c>
      <c r="EI125" s="74">
        <v>0.69714285714285718</v>
      </c>
      <c r="EJ125" s="74">
        <v>0.95619047619047615</v>
      </c>
      <c r="EK125" s="74">
        <v>0.17904761904761904</v>
      </c>
      <c r="EL125" s="74">
        <v>3.7676190476190476</v>
      </c>
      <c r="EM125" s="74">
        <v>1.8323809523809522</v>
      </c>
      <c r="EN125" s="74">
        <v>0.94857142857142862</v>
      </c>
      <c r="EO125" s="74">
        <v>1.0552380952380953</v>
      </c>
      <c r="EP125" s="74">
        <v>0.4038095238095239</v>
      </c>
      <c r="EQ125" s="74">
        <v>2.4076190476190478</v>
      </c>
      <c r="ER125" s="74">
        <v>0.56380952380952387</v>
      </c>
      <c r="ES125" s="74">
        <v>0.46476190476190476</v>
      </c>
      <c r="ET125" s="74">
        <v>0.29333333333333333</v>
      </c>
      <c r="EU125" s="74">
        <v>1.3219047619047621</v>
      </c>
      <c r="EV125" s="74">
        <v>0.16</v>
      </c>
      <c r="EW125" s="74">
        <v>0.24</v>
      </c>
      <c r="EX125" s="74">
        <v>0.4</v>
      </c>
      <c r="EY125" s="74">
        <v>4.1295238095238105</v>
      </c>
      <c r="EZ125" s="74">
        <v>0.31170886075949367</v>
      </c>
      <c r="FA125" s="74">
        <v>1.112449799196787</v>
      </c>
      <c r="FB125" s="74">
        <v>0.82432432432432434</v>
      </c>
      <c r="FC125" s="74">
        <v>8.2927750879313145</v>
      </c>
      <c r="FD125" s="74">
        <v>3.3642322908544867E-2</v>
      </c>
      <c r="FE125" s="74">
        <v>1.2195342054347511E-2</v>
      </c>
      <c r="FF125" s="74">
        <v>1.0813603792032274E-3</v>
      </c>
      <c r="FG125" s="74">
        <v>4.4335775547332333E-2</v>
      </c>
      <c r="FH125" s="74">
        <v>0.15715770844420243</v>
      </c>
      <c r="FI125" s="74">
        <v>0.14784599406773019</v>
      </c>
      <c r="FJ125" s="74">
        <v>2.1687283160686958E-2</v>
      </c>
      <c r="FK125" s="74">
        <v>8.0020668061038858E-2</v>
      </c>
      <c r="FL125" s="74">
        <v>0.49796645462308636</v>
      </c>
      <c r="FM125" s="70" t="s">
        <v>402</v>
      </c>
      <c r="FN125" s="70" t="s">
        <v>402</v>
      </c>
      <c r="FO125" s="70" t="s">
        <v>402</v>
      </c>
      <c r="FP125" s="70" t="s">
        <v>427</v>
      </c>
      <c r="FQ125" s="70" t="s">
        <v>406</v>
      </c>
    </row>
    <row r="126" spans="1:173" ht="12.75" customHeight="1" x14ac:dyDescent="0.25">
      <c r="A126" s="69" t="s">
        <v>173</v>
      </c>
      <c r="B126" s="71" t="s">
        <v>6</v>
      </c>
      <c r="C126" s="71" t="s">
        <v>85</v>
      </c>
      <c r="D126" s="72">
        <v>2008</v>
      </c>
      <c r="E126" s="71" t="s">
        <v>284</v>
      </c>
      <c r="F126" s="71" t="s">
        <v>21</v>
      </c>
      <c r="G126" s="71">
        <v>70.13</v>
      </c>
      <c r="H126" s="71">
        <v>168.01</v>
      </c>
      <c r="I126" s="72">
        <v>1</v>
      </c>
      <c r="J126" s="73">
        <v>42</v>
      </c>
      <c r="K126" s="73">
        <v>15.38966433</v>
      </c>
      <c r="L126" s="73">
        <v>1410.6074309999999</v>
      </c>
      <c r="M126" s="73">
        <v>276.25470999999999</v>
      </c>
      <c r="N126" s="71">
        <v>0.94000000000000006</v>
      </c>
      <c r="O126" s="71">
        <v>0.14099999999999999</v>
      </c>
      <c r="P126" s="71">
        <v>6.6666666666666679</v>
      </c>
      <c r="Q126" s="71">
        <v>18.36</v>
      </c>
      <c r="R126" s="71">
        <v>-25.7</v>
      </c>
      <c r="S126" s="71">
        <v>-489</v>
      </c>
      <c r="T126" s="71" t="s">
        <v>92</v>
      </c>
      <c r="U126" s="71">
        <v>197.5</v>
      </c>
      <c r="V126" s="71">
        <v>148.30000000000001</v>
      </c>
      <c r="W126" s="71">
        <v>962</v>
      </c>
      <c r="X126" s="71">
        <v>61</v>
      </c>
      <c r="Y126" s="71">
        <v>50</v>
      </c>
      <c r="Z126" s="71">
        <v>12</v>
      </c>
      <c r="AA126" s="71">
        <v>26.4</v>
      </c>
      <c r="AB126" s="71">
        <v>0.8</v>
      </c>
      <c r="AC126" s="71">
        <v>26.3</v>
      </c>
      <c r="AD126" s="71">
        <v>0.7</v>
      </c>
      <c r="AE126" s="71">
        <v>21</v>
      </c>
      <c r="AF126" s="71">
        <v>2.6</v>
      </c>
      <c r="AG126" s="71">
        <v>0.425574205208888</v>
      </c>
      <c r="AH126" s="71">
        <v>42.557420520888797</v>
      </c>
      <c r="AI126" s="71">
        <v>0.179154846465085</v>
      </c>
      <c r="AJ126" s="71">
        <v>0.393141055848229</v>
      </c>
      <c r="AK126" s="71">
        <v>39.314105584822897</v>
      </c>
      <c r="AL126" s="71">
        <v>0.10268401474787101</v>
      </c>
      <c r="AM126" s="71">
        <v>0.18128473894288299</v>
      </c>
      <c r="AN126" s="71">
        <v>18.128473894288298</v>
      </c>
      <c r="AO126" s="71">
        <v>0.121265079416694</v>
      </c>
      <c r="AP126" s="71">
        <v>0.48019265616303425</v>
      </c>
      <c r="AQ126" s="71">
        <v>0.5198073438369657</v>
      </c>
      <c r="AR126" s="71">
        <v>2.0481338111251275</v>
      </c>
      <c r="AS126" s="71">
        <v>1.8920448635484488</v>
      </c>
      <c r="AT126" s="71">
        <v>3.940178674673577</v>
      </c>
      <c r="AU126" s="71">
        <v>81.871526105711709</v>
      </c>
      <c r="AV126" s="70"/>
      <c r="AW126" s="74">
        <v>2.3551198257080611E-3</v>
      </c>
      <c r="AX126" s="74">
        <v>1.1263616557734208E-3</v>
      </c>
      <c r="AY126" s="74">
        <v>8.1917211328976034E-3</v>
      </c>
      <c r="AZ126" s="74">
        <v>2.9694989106753811E-3</v>
      </c>
      <c r="BA126" s="74">
        <v>1.0751633986928105E-2</v>
      </c>
      <c r="BB126" s="74">
        <v>5.6318082788671025E-3</v>
      </c>
      <c r="BC126" s="74">
        <v>1.1775599128540306E-2</v>
      </c>
      <c r="BD126" s="74">
        <v>2.5599128540305015E-2</v>
      </c>
      <c r="BE126" s="74">
        <v>2.4063180827886714E-2</v>
      </c>
      <c r="BF126" s="74">
        <v>6.6557734204793037E-2</v>
      </c>
      <c r="BG126" s="74">
        <v>3.7886710239651414E-2</v>
      </c>
      <c r="BH126" s="74">
        <v>0.10239651416122006</v>
      </c>
      <c r="BI126" s="74">
        <v>2.9183006535947718E-2</v>
      </c>
      <c r="BJ126" s="74">
        <v>0.12799564270152505</v>
      </c>
      <c r="BK126" s="74">
        <v>1.740740740740741E-2</v>
      </c>
      <c r="BL126" s="74">
        <v>0.10751633986928107</v>
      </c>
      <c r="BM126" s="74">
        <v>1.1263616557734205E-2</v>
      </c>
      <c r="BN126" s="74">
        <v>0.12799564270152505</v>
      </c>
      <c r="BO126" s="74">
        <v>5.6318082788671025E-3</v>
      </c>
      <c r="BP126" s="74">
        <v>6.1437908496732037E-2</v>
      </c>
      <c r="BQ126" s="70"/>
      <c r="BR126" s="70"/>
      <c r="BS126" s="74">
        <v>3.7886710239651414E-2</v>
      </c>
      <c r="BT126" s="74">
        <v>1.1775599128540306E-2</v>
      </c>
      <c r="BU126" s="74">
        <v>0.81917211328976047</v>
      </c>
      <c r="BV126" s="74">
        <v>0.1740740740740741</v>
      </c>
      <c r="BW126" s="74">
        <v>2.8671023965141615</v>
      </c>
      <c r="BX126" s="70"/>
      <c r="BY126" s="74">
        <v>2.8671023965141616E-2</v>
      </c>
      <c r="BZ126" s="74">
        <v>0.27647058823529413</v>
      </c>
      <c r="CA126" s="74">
        <v>1.3311546840958607E-2</v>
      </c>
      <c r="CB126" s="74">
        <v>6.6557734204793037E-2</v>
      </c>
      <c r="CC126" s="74">
        <v>3.8398692810457519E-2</v>
      </c>
      <c r="CD126" s="74">
        <v>0.2815904139433551</v>
      </c>
      <c r="CE126" s="74">
        <v>0.15871459694989107</v>
      </c>
      <c r="CF126" s="74">
        <v>0.71677559912854039</v>
      </c>
      <c r="CG126" s="74">
        <v>0.16383442265795209</v>
      </c>
      <c r="CH126" s="74">
        <v>0.5631808278867102</v>
      </c>
      <c r="CI126" s="74">
        <v>8.7037037037037052E-2</v>
      </c>
      <c r="CJ126" s="74">
        <v>0.41982570806100222</v>
      </c>
      <c r="CK126" s="74">
        <v>6.1437908496732037E-2</v>
      </c>
      <c r="CL126" s="74">
        <v>0.18431372549019609</v>
      </c>
      <c r="CM126" s="74">
        <v>2.4063180827886714E-2</v>
      </c>
      <c r="CN126" s="74">
        <v>5.6318082788671037E-2</v>
      </c>
      <c r="CO126" s="74">
        <v>1.2911173950902331E-2</v>
      </c>
      <c r="CP126" s="74">
        <v>8.4684651513506487E-3</v>
      </c>
      <c r="CQ126" s="74">
        <v>2.4321823787735907E-2</v>
      </c>
      <c r="CR126" s="74">
        <v>4.7911275777004249E-3</v>
      </c>
      <c r="CS126" s="21" t="s">
        <v>431</v>
      </c>
      <c r="CT126" s="74">
        <v>7.0323857641560045E-3</v>
      </c>
      <c r="CU126" s="74">
        <v>4.9670380795995721E-2</v>
      </c>
      <c r="CV126" s="74">
        <v>3.4682548328575133E-2</v>
      </c>
      <c r="CW126" s="74">
        <v>0.13706957923994567</v>
      </c>
      <c r="CX126" s="74">
        <v>5.1013005864356351E-2</v>
      </c>
      <c r="CY126" s="74">
        <v>0.11482602760511321</v>
      </c>
      <c r="CZ126" s="74">
        <v>4.2506823303477693E-2</v>
      </c>
      <c r="DA126" s="74">
        <v>0.26714333109963861</v>
      </c>
      <c r="DB126" s="74">
        <v>3.278708658597939E-2</v>
      </c>
      <c r="DC126" s="74">
        <v>0.20833212600587156</v>
      </c>
      <c r="DD126" s="74">
        <v>1.0924843472308401E-2</v>
      </c>
      <c r="DE126" s="74">
        <v>5.0460022882709545E-2</v>
      </c>
      <c r="DF126" s="74">
        <v>4.8551345148266671E-3</v>
      </c>
      <c r="DG126" s="74">
        <v>1.1210985002706031E-2</v>
      </c>
      <c r="DH126" s="21" t="s">
        <v>432</v>
      </c>
      <c r="DI126" s="74">
        <v>0.59082788671023967</v>
      </c>
      <c r="DJ126" s="74">
        <v>2.1964052287581701</v>
      </c>
      <c r="DK126" s="74">
        <v>0.74304638047263105</v>
      </c>
      <c r="DL126" s="74">
        <v>3.7175043327556327</v>
      </c>
      <c r="DM126" s="74">
        <v>1.2576359328770885</v>
      </c>
      <c r="DN126" s="74">
        <v>6.7542359074617142</v>
      </c>
      <c r="DO126" s="74">
        <v>4.8006088280060881</v>
      </c>
      <c r="DP126" s="74">
        <v>5.8736340255525796</v>
      </c>
      <c r="DQ126" s="74">
        <v>8.6134068945077108E-2</v>
      </c>
      <c r="DR126" s="74">
        <v>1.2581639761030163E-2</v>
      </c>
      <c r="DS126" s="74">
        <v>1.2828182452222335E-2</v>
      </c>
      <c r="DT126" s="74">
        <v>0.10862463274611744</v>
      </c>
      <c r="DU126" s="74">
        <v>2.8383019074618057E-2</v>
      </c>
      <c r="DV126" s="74">
        <v>0.20758688414341692</v>
      </c>
      <c r="DW126" s="74">
        <v>4.0964658835648218E-2</v>
      </c>
      <c r="DX126" s="74">
        <v>0.14607042155471342</v>
      </c>
      <c r="DY126" s="74">
        <v>2.2125518700976246</v>
      </c>
      <c r="DZ126" s="74">
        <v>0.26129449975638741</v>
      </c>
      <c r="EA126" s="74">
        <v>0.23369585158044193</v>
      </c>
      <c r="EB126" s="74">
        <v>0.14578538163571811</v>
      </c>
      <c r="EC126" s="74">
        <v>2.1712215588959957E-2</v>
      </c>
      <c r="ED126" s="74">
        <v>0.1838515669105347</v>
      </c>
      <c r="EE126" s="74">
        <v>0.35134916413521272</v>
      </c>
      <c r="EF126" s="74">
        <v>1.0956427015250547</v>
      </c>
      <c r="EG126" s="74">
        <v>0.68605664488017437</v>
      </c>
      <c r="EH126" s="74">
        <v>0.48638344226579522</v>
      </c>
      <c r="EI126" s="74">
        <v>1.1724400871459695</v>
      </c>
      <c r="EJ126" s="74">
        <v>0.86013071895424853</v>
      </c>
      <c r="EK126" s="74">
        <v>0.16383442265795209</v>
      </c>
      <c r="EL126" s="74">
        <v>4.4644880174291943</v>
      </c>
      <c r="EM126" s="74">
        <v>2.1964052287581701</v>
      </c>
      <c r="EN126" s="74">
        <v>0.80381263616557752</v>
      </c>
      <c r="EO126" s="74">
        <v>0.5631808278867102</v>
      </c>
      <c r="EP126" s="74">
        <v>0.30718954248366015</v>
      </c>
      <c r="EQ126" s="74">
        <v>1.674183006535948</v>
      </c>
      <c r="ER126" s="74">
        <v>0.48126361655773414</v>
      </c>
      <c r="ES126" s="74">
        <v>0.30206971677559913</v>
      </c>
      <c r="ET126" s="74">
        <v>0.24575163398692815</v>
      </c>
      <c r="EU126" s="74">
        <v>1.0290849673202613</v>
      </c>
      <c r="EV126" s="74">
        <v>0.12287581699346407</v>
      </c>
      <c r="EW126" s="74">
        <v>0.21503267973856213</v>
      </c>
      <c r="EX126" s="74">
        <v>0.33790849673202616</v>
      </c>
      <c r="EY126" s="74">
        <v>3.0411764705882351</v>
      </c>
      <c r="EZ126" s="74">
        <v>0.40978593272171254</v>
      </c>
      <c r="FA126" s="74">
        <v>0.7006369426751593</v>
      </c>
      <c r="FB126" s="74">
        <v>0.62765957446808507</v>
      </c>
      <c r="FC126" s="74">
        <v>10.233042403382846</v>
      </c>
      <c r="FD126" s="74">
        <v>3.0469682610437487E-2</v>
      </c>
      <c r="FE126" s="74">
        <v>1.3201640309546143E-2</v>
      </c>
      <c r="FF126" s="74">
        <v>9.8857391769544846E-4</v>
      </c>
      <c r="FG126" s="74">
        <v>2.7990298458922546E-2</v>
      </c>
      <c r="FH126" s="74">
        <v>9.5454659195934974E-2</v>
      </c>
      <c r="FI126" s="74">
        <v>7.5197250899802115E-2</v>
      </c>
      <c r="FJ126" s="74">
        <v>1.2483344539245366E-2</v>
      </c>
      <c r="FK126" s="74">
        <v>4.1406367585255413E-2</v>
      </c>
      <c r="FL126" s="74">
        <v>0.29719181751683948</v>
      </c>
      <c r="FM126" s="70" t="s">
        <v>402</v>
      </c>
      <c r="FN126" s="70" t="s">
        <v>402</v>
      </c>
      <c r="FO126" s="70" t="s">
        <v>403</v>
      </c>
      <c r="FP126" s="70" t="s">
        <v>427</v>
      </c>
      <c r="FQ126" s="70" t="s">
        <v>409</v>
      </c>
    </row>
    <row r="127" spans="1:173" ht="12.75" customHeight="1" x14ac:dyDescent="0.25">
      <c r="A127" s="69" t="s">
        <v>174</v>
      </c>
      <c r="B127" s="71" t="s">
        <v>6</v>
      </c>
      <c r="C127" s="71" t="s">
        <v>85</v>
      </c>
      <c r="D127" s="72">
        <v>2008</v>
      </c>
      <c r="E127" s="71" t="s">
        <v>284</v>
      </c>
      <c r="F127" s="71" t="s">
        <v>21</v>
      </c>
      <c r="G127" s="71">
        <v>70.7</v>
      </c>
      <c r="H127" s="71">
        <v>169.13</v>
      </c>
      <c r="I127" s="72">
        <v>1</v>
      </c>
      <c r="J127" s="73">
        <v>36</v>
      </c>
      <c r="K127" s="73">
        <v>80.733186012000004</v>
      </c>
      <c r="L127" s="73">
        <v>1419.8303470000001</v>
      </c>
      <c r="M127" s="73">
        <v>334.23288300000002</v>
      </c>
      <c r="N127" s="71">
        <v>1</v>
      </c>
      <c r="O127" s="71">
        <v>0.155</v>
      </c>
      <c r="P127" s="71">
        <v>6.4516129032258069</v>
      </c>
      <c r="Q127" s="71">
        <v>25</v>
      </c>
      <c r="R127" s="71">
        <v>-25.3</v>
      </c>
      <c r="S127" s="71">
        <v>-461.59067881611361</v>
      </c>
      <c r="T127" s="71" t="s">
        <v>93</v>
      </c>
      <c r="U127" s="71">
        <v>197.5</v>
      </c>
      <c r="V127" s="71">
        <v>148.30000000000001</v>
      </c>
      <c r="W127" s="71">
        <v>962</v>
      </c>
      <c r="X127" s="71">
        <v>61</v>
      </c>
      <c r="Y127" s="71">
        <v>50</v>
      </c>
      <c r="Z127" s="71">
        <v>12</v>
      </c>
      <c r="AA127" s="71">
        <v>26.4</v>
      </c>
      <c r="AB127" s="71">
        <v>0.8</v>
      </c>
      <c r="AC127" s="71">
        <v>26.3</v>
      </c>
      <c r="AD127" s="71">
        <v>0.7</v>
      </c>
      <c r="AE127" s="71">
        <v>21</v>
      </c>
      <c r="AF127" s="71">
        <v>2.6</v>
      </c>
      <c r="AG127" s="71">
        <v>0.39527144893261401</v>
      </c>
      <c r="AH127" s="71">
        <v>39.527144893261401</v>
      </c>
      <c r="AI127" s="71">
        <v>0.18485569649667899</v>
      </c>
      <c r="AJ127" s="71">
        <v>0.36878026041833301</v>
      </c>
      <c r="AK127" s="71">
        <v>36.878026041833301</v>
      </c>
      <c r="AL127" s="71">
        <v>9.7443682814860794E-2</v>
      </c>
      <c r="AM127" s="71">
        <v>0.23594829064905401</v>
      </c>
      <c r="AN127" s="71">
        <v>23.594829064905401</v>
      </c>
      <c r="AO127" s="71">
        <v>0.12861260846289899</v>
      </c>
      <c r="AP127" s="71">
        <v>0.48266400808344179</v>
      </c>
      <c r="AQ127" s="71">
        <v>0.51733599191655821</v>
      </c>
      <c r="AR127" s="71">
        <v>1.581085795730456</v>
      </c>
      <c r="AS127" s="71">
        <v>1.475121041673332</v>
      </c>
      <c r="AT127" s="71">
        <v>3.0562068374037881</v>
      </c>
      <c r="AU127" s="71">
        <v>76.405170935094688</v>
      </c>
      <c r="AV127" s="70"/>
      <c r="AW127" s="74">
        <v>1.5199999999999999E-3</v>
      </c>
      <c r="AX127" s="74">
        <v>1.1200000000000001E-3</v>
      </c>
      <c r="AY127" s="74">
        <v>5.6000000000000008E-3</v>
      </c>
      <c r="AZ127" s="74">
        <v>3.0000000000000001E-3</v>
      </c>
      <c r="BA127" s="74">
        <v>3.5599999999999998E-3</v>
      </c>
      <c r="BB127" s="74">
        <v>2.9600000000000004E-3</v>
      </c>
      <c r="BC127" s="74">
        <v>4.3999999999999994E-3</v>
      </c>
      <c r="BD127" s="74">
        <v>2.4E-2</v>
      </c>
      <c r="BE127" s="74">
        <v>1.3600000000000001E-2</v>
      </c>
      <c r="BF127" s="74">
        <v>3.5999999999999997E-2</v>
      </c>
      <c r="BG127" s="74">
        <v>1.6800000000000002E-2</v>
      </c>
      <c r="BH127" s="74">
        <v>5.6000000000000008E-2</v>
      </c>
      <c r="BI127" s="74">
        <v>1.24E-2</v>
      </c>
      <c r="BJ127" s="74">
        <v>6.8000000000000005E-2</v>
      </c>
      <c r="BK127" s="74">
        <v>8.7999999999999988E-3</v>
      </c>
      <c r="BL127" s="74">
        <v>6.8000000000000005E-2</v>
      </c>
      <c r="BM127" s="74">
        <v>5.1999999999999998E-3</v>
      </c>
      <c r="BN127" s="74">
        <v>6.8000000000000005E-2</v>
      </c>
      <c r="BO127" s="74">
        <v>2.8399999999999996E-3</v>
      </c>
      <c r="BP127" s="74">
        <v>2.12E-2</v>
      </c>
      <c r="BQ127" s="70"/>
      <c r="BR127" s="70"/>
      <c r="BS127" s="74">
        <v>7.5999999999999998E-2</v>
      </c>
      <c r="BT127" s="74">
        <v>1.6E-2</v>
      </c>
      <c r="BU127" s="74">
        <v>0.37200000000000005</v>
      </c>
      <c r="BV127" s="74">
        <v>0.32799999999999996</v>
      </c>
      <c r="BW127" s="32">
        <v>0</v>
      </c>
      <c r="BX127" s="70"/>
      <c r="BY127" s="74">
        <v>3.1600000000000003E-2</v>
      </c>
      <c r="BZ127" s="74">
        <v>0.252</v>
      </c>
      <c r="CA127" s="74">
        <v>1.04E-2</v>
      </c>
      <c r="CB127" s="74">
        <v>4.8000000000000001E-2</v>
      </c>
      <c r="CC127" s="74">
        <v>1.84E-2</v>
      </c>
      <c r="CD127" s="74">
        <v>0.11200000000000002</v>
      </c>
      <c r="CE127" s="74">
        <v>6.8000000000000005E-2</v>
      </c>
      <c r="CF127" s="74">
        <v>0.26400000000000001</v>
      </c>
      <c r="CG127" s="74">
        <v>6.4000000000000001E-2</v>
      </c>
      <c r="CH127" s="74">
        <v>0.22</v>
      </c>
      <c r="CI127" s="74">
        <v>0.04</v>
      </c>
      <c r="CJ127" s="74">
        <v>0.16</v>
      </c>
      <c r="CK127" s="74">
        <v>2.64E-2</v>
      </c>
      <c r="CL127" s="74">
        <v>7.5999999999999998E-2</v>
      </c>
      <c r="CM127" s="74">
        <v>1.24E-2</v>
      </c>
      <c r="CN127" s="74">
        <v>0.03</v>
      </c>
      <c r="CO127" s="70"/>
      <c r="CP127" s="70"/>
      <c r="CQ127" s="70"/>
      <c r="CR127" s="70"/>
      <c r="CS127" s="22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22"/>
      <c r="DI127" s="74">
        <v>0.31044000000000005</v>
      </c>
      <c r="DJ127" s="74">
        <v>0.85040000000000016</v>
      </c>
      <c r="DK127" s="70"/>
      <c r="DL127" s="74">
        <v>2.7393377142120863</v>
      </c>
      <c r="DM127" s="70"/>
      <c r="DN127" s="74">
        <v>7.8623477354492222</v>
      </c>
      <c r="DO127" s="74">
        <v>4.3355245323936025</v>
      </c>
      <c r="DQ127" s="70"/>
      <c r="DR127" s="70"/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70"/>
      <c r="ED127" s="70"/>
      <c r="EE127" s="70"/>
      <c r="EF127" s="74">
        <v>1.008</v>
      </c>
      <c r="EG127" s="74">
        <v>0.64400000000000002</v>
      </c>
      <c r="EH127" s="74">
        <v>0.4</v>
      </c>
      <c r="EI127" s="74">
        <v>0.98</v>
      </c>
      <c r="EJ127" s="74">
        <v>0.81199999999999983</v>
      </c>
      <c r="EK127" s="74">
        <v>0.12</v>
      </c>
      <c r="EL127" s="74">
        <v>3.964</v>
      </c>
      <c r="EM127" s="74">
        <v>1.9120000000000001</v>
      </c>
      <c r="EN127" s="74">
        <v>0.66399999999999992</v>
      </c>
      <c r="EO127" s="74">
        <v>0.62</v>
      </c>
      <c r="EP127" s="74">
        <v>0.23199999999999998</v>
      </c>
      <c r="EQ127" s="74">
        <v>1.516</v>
      </c>
      <c r="ER127" s="74">
        <v>0.35200000000000004</v>
      </c>
      <c r="ES127" s="74">
        <v>0.26</v>
      </c>
      <c r="ET127" s="74">
        <v>0.17600000000000002</v>
      </c>
      <c r="EU127" s="74">
        <v>0.78799999999999992</v>
      </c>
      <c r="EV127" s="74">
        <v>0.10800000000000001</v>
      </c>
      <c r="EW127" s="74">
        <v>0.152</v>
      </c>
      <c r="EX127" s="74">
        <v>0.26</v>
      </c>
      <c r="EY127" s="74">
        <v>2.5639999999999996</v>
      </c>
      <c r="EZ127" s="74">
        <v>0.42480211081794195</v>
      </c>
      <c r="FA127" s="74">
        <v>0.93373493975903621</v>
      </c>
      <c r="FB127" s="74">
        <v>0.73863636363636365</v>
      </c>
      <c r="FC127" s="74">
        <v>15.441584377796392</v>
      </c>
      <c r="FD127" s="74">
        <v>2.0140047655241834E-2</v>
      </c>
      <c r="FE127" s="74">
        <v>5.5127867669457591E-3</v>
      </c>
      <c r="FF127" s="70">
        <v>0</v>
      </c>
      <c r="FG127" s="74">
        <v>1.734690235998932E-2</v>
      </c>
      <c r="FH127" s="74">
        <v>4.5645874430310866E-2</v>
      </c>
      <c r="FI127" s="74">
        <v>4.8953546490478346E-2</v>
      </c>
      <c r="FJ127" s="74">
        <v>5.2922752962679277E-3</v>
      </c>
      <c r="FK127" s="74">
        <v>2.3153704421172181E-2</v>
      </c>
      <c r="FL127" s="74">
        <v>0.16604513742040625</v>
      </c>
      <c r="FM127" s="70" t="s">
        <v>402</v>
      </c>
      <c r="FN127" s="70" t="s">
        <v>402</v>
      </c>
      <c r="FO127" s="70" t="s">
        <v>402</v>
      </c>
      <c r="FP127" s="70" t="s">
        <v>427</v>
      </c>
      <c r="FQ127" s="70" t="s">
        <v>406</v>
      </c>
    </row>
    <row r="128" spans="1:173" ht="12.75" customHeight="1" x14ac:dyDescent="0.25">
      <c r="A128" s="69" t="s">
        <v>175</v>
      </c>
      <c r="B128" s="71" t="s">
        <v>6</v>
      </c>
      <c r="C128" s="71" t="s">
        <v>85</v>
      </c>
      <c r="D128" s="72">
        <v>2008</v>
      </c>
      <c r="E128" s="71" t="s">
        <v>284</v>
      </c>
      <c r="F128" s="71" t="s">
        <v>21</v>
      </c>
      <c r="G128" s="71">
        <v>71.22</v>
      </c>
      <c r="H128" s="71">
        <v>169.37</v>
      </c>
      <c r="I128" s="72">
        <v>1</v>
      </c>
      <c r="J128" s="73">
        <v>44</v>
      </c>
      <c r="K128" s="73">
        <v>128.533597034</v>
      </c>
      <c r="L128" s="73">
        <v>1403.5546260000001</v>
      </c>
      <c r="M128" s="73">
        <v>365.695606</v>
      </c>
      <c r="N128" s="71">
        <v>1.23</v>
      </c>
      <c r="O128" s="71">
        <v>0.20099999999999998</v>
      </c>
      <c r="P128" s="71">
        <v>6.1194029850746272</v>
      </c>
      <c r="Q128" s="71">
        <v>34</v>
      </c>
      <c r="R128" s="71">
        <v>-24.3</v>
      </c>
      <c r="S128" s="71">
        <v>-426.96954648039178</v>
      </c>
      <c r="T128" s="71" t="s">
        <v>102</v>
      </c>
      <c r="U128" s="71">
        <v>197.5</v>
      </c>
      <c r="V128" s="71">
        <v>148.30000000000001</v>
      </c>
      <c r="W128" s="71">
        <v>962</v>
      </c>
      <c r="X128" s="71">
        <v>61</v>
      </c>
      <c r="Y128" s="71">
        <v>50</v>
      </c>
      <c r="Z128" s="71">
        <v>12</v>
      </c>
      <c r="AA128" s="71">
        <v>26.4</v>
      </c>
      <c r="AB128" s="71">
        <v>0.8</v>
      </c>
      <c r="AC128" s="71">
        <v>26.3</v>
      </c>
      <c r="AD128" s="71">
        <v>0.7</v>
      </c>
      <c r="AE128" s="71">
        <v>21</v>
      </c>
      <c r="AF128" s="71">
        <v>2.6</v>
      </c>
      <c r="AG128" s="71">
        <v>0.286767087964512</v>
      </c>
      <c r="AH128" s="71">
        <v>28.676708796451202</v>
      </c>
      <c r="AI128" s="71">
        <v>0.16455435316158701</v>
      </c>
      <c r="AJ128" s="71">
        <v>0.35103335668131802</v>
      </c>
      <c r="AK128" s="71">
        <v>35.103335668131805</v>
      </c>
      <c r="AL128" s="71">
        <v>8.1595412499581702E-2</v>
      </c>
      <c r="AM128" s="71">
        <v>0.36219955535416998</v>
      </c>
      <c r="AN128" s="71">
        <v>36.219955535417</v>
      </c>
      <c r="AO128" s="71">
        <v>0.115404426828162</v>
      </c>
      <c r="AP128" s="71">
        <v>0.55038117271342835</v>
      </c>
      <c r="AQ128" s="71">
        <v>0.44961882728657165</v>
      </c>
      <c r="AR128" s="71">
        <v>1.2760291981809124</v>
      </c>
      <c r="AS128" s="71">
        <v>1.561995192126959</v>
      </c>
      <c r="AT128" s="71">
        <v>2.8380243903078712</v>
      </c>
      <c r="AU128" s="71">
        <v>63.780044464583</v>
      </c>
      <c r="AV128" s="70"/>
      <c r="AW128" s="74">
        <v>2.7132352941176466E-4</v>
      </c>
      <c r="AX128" s="74">
        <v>6.5117647058823521E-4</v>
      </c>
      <c r="AY128" s="74">
        <v>3.6176470588235293E-3</v>
      </c>
      <c r="AZ128" s="74">
        <v>6.8735294117647054E-3</v>
      </c>
      <c r="BA128" s="74">
        <v>7.2352941176470585E-3</v>
      </c>
      <c r="BB128" s="74">
        <v>7.2352941176470585E-3</v>
      </c>
      <c r="BC128" s="74">
        <v>8.6823529411764692E-3</v>
      </c>
      <c r="BD128" s="74">
        <v>2.6408823529411762E-2</v>
      </c>
      <c r="BE128" s="74">
        <v>1.7364705882352938E-2</v>
      </c>
      <c r="BF128" s="74">
        <v>3.038823529411765E-2</v>
      </c>
      <c r="BG128" s="74">
        <v>1.3023529411764705E-2</v>
      </c>
      <c r="BH128" s="74">
        <v>3.5091176470588237E-2</v>
      </c>
      <c r="BI128" s="74">
        <v>1.0129411764705883E-2</v>
      </c>
      <c r="BJ128" s="74">
        <v>3.979411764705882E-2</v>
      </c>
      <c r="BK128" s="74">
        <v>6.5117647058823523E-3</v>
      </c>
      <c r="BL128" s="74">
        <v>3.6176470588235296E-2</v>
      </c>
      <c r="BM128" s="74">
        <v>3.5091176470588232E-3</v>
      </c>
      <c r="BN128" s="74">
        <v>3.979411764705882E-2</v>
      </c>
      <c r="BO128" s="74">
        <v>1.736470588235294E-3</v>
      </c>
      <c r="BP128" s="74">
        <v>1.3385294117647059E-2</v>
      </c>
      <c r="BQ128" s="70"/>
      <c r="BR128" s="70"/>
      <c r="BS128" s="74">
        <v>0.10852941176470587</v>
      </c>
      <c r="BT128" s="74">
        <v>2.2791176470588235E-2</v>
      </c>
      <c r="BU128" s="74">
        <v>0.79588235294117649</v>
      </c>
      <c r="BV128" s="74">
        <v>0.36176470588235299</v>
      </c>
      <c r="BW128" s="74">
        <v>3.9794117647058829</v>
      </c>
      <c r="BX128" s="70"/>
      <c r="BY128" s="74">
        <v>2.8217647058823531E-2</v>
      </c>
      <c r="BZ128" s="74">
        <v>0.30026470588235288</v>
      </c>
      <c r="CA128" s="74">
        <v>6.8735294117647054E-3</v>
      </c>
      <c r="CB128" s="74">
        <v>5.064705882352942E-2</v>
      </c>
      <c r="CC128" s="74">
        <v>9.4058823529411771E-3</v>
      </c>
      <c r="CD128" s="74">
        <v>5.7882352941176468E-2</v>
      </c>
      <c r="CE128" s="74">
        <v>2.5685294117647056E-2</v>
      </c>
      <c r="CF128" s="74">
        <v>0.11576470588235294</v>
      </c>
      <c r="CG128" s="74">
        <v>2.532352941176471E-2</v>
      </c>
      <c r="CH128" s="74">
        <v>7.5970588235294123E-2</v>
      </c>
      <c r="CI128" s="74">
        <v>1.5555882352941175E-2</v>
      </c>
      <c r="CJ128" s="74">
        <v>5.4264705882352937E-2</v>
      </c>
      <c r="CK128" s="74">
        <v>1.3023529411764705E-2</v>
      </c>
      <c r="CL128" s="74">
        <v>3.1473529411764699E-2</v>
      </c>
      <c r="CM128" s="74">
        <v>7.958823529411763E-3</v>
      </c>
      <c r="CN128" s="74">
        <v>1.7364705882352938E-2</v>
      </c>
      <c r="CO128" s="70"/>
      <c r="CP128" s="70"/>
      <c r="CQ128" s="70"/>
      <c r="CR128" s="70"/>
      <c r="CS128" s="32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32"/>
      <c r="DI128" s="74">
        <v>0.18612794117647058</v>
      </c>
      <c r="DJ128" s="74">
        <v>0.33137647058823527</v>
      </c>
      <c r="DK128" s="70"/>
      <c r="DL128" s="74">
        <v>1.7803692905733723</v>
      </c>
      <c r="DM128" s="70"/>
      <c r="DN128" s="74">
        <v>6.1043977219200958</v>
      </c>
      <c r="DO128" s="74">
        <v>3.9858718766613506</v>
      </c>
      <c r="DQ128" s="70"/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0"/>
      <c r="ED128" s="70"/>
      <c r="EE128" s="70"/>
      <c r="EF128" s="74">
        <v>0.71991176470588225</v>
      </c>
      <c r="EG128" s="74">
        <v>0.40879411764705881</v>
      </c>
      <c r="EH128" s="74">
        <v>0.35452941176470587</v>
      </c>
      <c r="EI128" s="74">
        <v>0.41964705882352937</v>
      </c>
      <c r="EJ128" s="74">
        <v>0.5028529411764705</v>
      </c>
      <c r="EK128" s="74">
        <v>6.8735294117647047E-2</v>
      </c>
      <c r="EL128" s="74">
        <v>2.4744705882352944</v>
      </c>
      <c r="EM128" s="74">
        <v>0.99123529411764699</v>
      </c>
      <c r="EN128" s="74">
        <v>0.24600000000000002</v>
      </c>
      <c r="EO128" s="74">
        <v>0.28579411764705887</v>
      </c>
      <c r="EP128" s="74">
        <v>0.10491176470588234</v>
      </c>
      <c r="EQ128" s="74">
        <v>0.63670588235294112</v>
      </c>
      <c r="ER128" s="74">
        <v>0.16279411764705884</v>
      </c>
      <c r="ES128" s="74">
        <v>0.11938235294117648</v>
      </c>
      <c r="ET128" s="74">
        <v>9.7676470588235295E-2</v>
      </c>
      <c r="EU128" s="74">
        <v>0.37985294117647056</v>
      </c>
      <c r="EV128" s="74">
        <v>5.064705882352942E-2</v>
      </c>
      <c r="EW128" s="74">
        <v>8.3205882352941185E-2</v>
      </c>
      <c r="EX128" s="74">
        <v>0.13385294117647059</v>
      </c>
      <c r="EY128" s="74">
        <v>1.1504117647058825</v>
      </c>
      <c r="EZ128" s="74">
        <v>0.64204545454545436</v>
      </c>
      <c r="FA128" s="74">
        <v>1.1617647058823528</v>
      </c>
      <c r="FB128" s="74">
        <v>0.73333333333333339</v>
      </c>
      <c r="FC128" s="74">
        <v>11.301784324967571</v>
      </c>
      <c r="FD128" s="74">
        <v>1.2179615157162316E-2</v>
      </c>
      <c r="FE128" s="74">
        <v>6.5544916910030135E-3</v>
      </c>
      <c r="FF128" s="70">
        <v>0</v>
      </c>
      <c r="FG128" s="74">
        <v>9.6360810681163731E-3</v>
      </c>
      <c r="FH128" s="74">
        <v>2.2255923279152032E-2</v>
      </c>
      <c r="FI128" s="74">
        <v>2.4750543251100939E-2</v>
      </c>
      <c r="FJ128" s="74">
        <v>5.6740375832563406E-3</v>
      </c>
      <c r="FK128" s="74">
        <v>2.0739585649143865E-2</v>
      </c>
      <c r="FL128" s="74">
        <v>0.10179027767893487</v>
      </c>
      <c r="FM128" s="70" t="s">
        <v>402</v>
      </c>
      <c r="FN128" s="70" t="s">
        <v>402</v>
      </c>
      <c r="FO128" s="70" t="s">
        <v>403</v>
      </c>
      <c r="FP128" s="70" t="s">
        <v>427</v>
      </c>
      <c r="FQ128" s="70" t="s">
        <v>406</v>
      </c>
    </row>
    <row r="129" spans="1:173" ht="12.75" customHeight="1" x14ac:dyDescent="0.25">
      <c r="A129" s="69" t="s">
        <v>176</v>
      </c>
      <c r="B129" s="71" t="s">
        <v>6</v>
      </c>
      <c r="C129" s="71" t="s">
        <v>85</v>
      </c>
      <c r="D129" s="72">
        <v>2008</v>
      </c>
      <c r="E129" s="71" t="s">
        <v>284</v>
      </c>
      <c r="F129" s="71" t="s">
        <v>21</v>
      </c>
      <c r="G129" s="71">
        <v>71.48</v>
      </c>
      <c r="H129" s="71">
        <v>170.55</v>
      </c>
      <c r="I129" s="72">
        <v>1</v>
      </c>
      <c r="J129" s="73">
        <v>49</v>
      </c>
      <c r="K129" s="73">
        <v>150.95121584</v>
      </c>
      <c r="L129" s="73">
        <v>1431.13868</v>
      </c>
      <c r="M129" s="73">
        <v>416.91913099999999</v>
      </c>
      <c r="N129" s="71">
        <v>1.3599999999999999</v>
      </c>
      <c r="O129" s="71">
        <v>0.21999999999999997</v>
      </c>
      <c r="P129" s="71">
        <v>6.1818181818181817</v>
      </c>
      <c r="Q129" s="71">
        <v>37.2224</v>
      </c>
      <c r="R129" s="71">
        <v>-23.9</v>
      </c>
      <c r="S129" s="71">
        <v>-425.04795838164841</v>
      </c>
      <c r="T129" s="71" t="s">
        <v>111</v>
      </c>
      <c r="U129" s="71">
        <v>197.5</v>
      </c>
      <c r="V129" s="71">
        <v>148.30000000000001</v>
      </c>
      <c r="W129" s="71">
        <v>962</v>
      </c>
      <c r="X129" s="71">
        <v>61</v>
      </c>
      <c r="Y129" s="71">
        <v>50</v>
      </c>
      <c r="Z129" s="71">
        <v>12</v>
      </c>
      <c r="AA129" s="71">
        <v>26.4</v>
      </c>
      <c r="AB129" s="71">
        <v>0.8</v>
      </c>
      <c r="AC129" s="71">
        <v>26.3</v>
      </c>
      <c r="AD129" s="71">
        <v>0.7</v>
      </c>
      <c r="AE129" s="71">
        <v>21</v>
      </c>
      <c r="AF129" s="71">
        <v>2.6</v>
      </c>
      <c r="AG129" s="71">
        <v>0.24044861905470399</v>
      </c>
      <c r="AH129" s="71">
        <v>24.044861905470398</v>
      </c>
      <c r="AI129" s="71">
        <v>0.14868182823235501</v>
      </c>
      <c r="AJ129" s="71">
        <v>0.35867421054084803</v>
      </c>
      <c r="AK129" s="71">
        <v>35.867421054084801</v>
      </c>
      <c r="AL129" s="71">
        <v>7.2877379131919703E-2</v>
      </c>
      <c r="AM129" s="71">
        <v>0.40087717040444598</v>
      </c>
      <c r="AN129" s="71">
        <v>40.087717040444595</v>
      </c>
      <c r="AO129" s="71">
        <v>0.10551145749259699</v>
      </c>
      <c r="AP129" s="71">
        <v>0.59866557043566027</v>
      </c>
      <c r="AQ129" s="71">
        <v>0.40133442956433973</v>
      </c>
      <c r="AR129" s="71">
        <v>1.1948014254953478</v>
      </c>
      <c r="AS129" s="71">
        <v>1.782270406573333</v>
      </c>
      <c r="AT129" s="71">
        <v>2.9770718320686811</v>
      </c>
      <c r="AU129" s="71">
        <v>59.912282959555206</v>
      </c>
      <c r="AV129" s="70"/>
      <c r="AW129" s="74">
        <v>3.6171767537826677E-4</v>
      </c>
      <c r="AX129" s="74">
        <v>4.0190852819807423E-4</v>
      </c>
      <c r="AY129" s="74">
        <v>2.4845254470426403E-3</v>
      </c>
      <c r="AZ129" s="74">
        <v>2.7768225584594219E-3</v>
      </c>
      <c r="BA129" s="74">
        <v>4.0190852819807412E-3</v>
      </c>
      <c r="BB129" s="74">
        <v>3.0691196698762043E-3</v>
      </c>
      <c r="BC129" s="74">
        <v>4.3844566712517193E-3</v>
      </c>
      <c r="BD129" s="74">
        <v>9.1342847317744148E-3</v>
      </c>
      <c r="BE129" s="74">
        <v>8.4035419532324605E-3</v>
      </c>
      <c r="BF129" s="74">
        <v>2.1191540577716644E-2</v>
      </c>
      <c r="BG129" s="74">
        <v>1.0961141678129298E-2</v>
      </c>
      <c r="BH129" s="74">
        <v>3.3248796423658869E-2</v>
      </c>
      <c r="BI129" s="74">
        <v>1.0961141678129298E-2</v>
      </c>
      <c r="BJ129" s="74">
        <v>4.3844566712517193E-2</v>
      </c>
      <c r="BK129" s="74">
        <v>8.0381705639614824E-3</v>
      </c>
      <c r="BL129" s="74">
        <v>4.0190852819807429E-2</v>
      </c>
      <c r="BM129" s="74">
        <v>5.1151994497936728E-3</v>
      </c>
      <c r="BN129" s="74">
        <v>4.7498280605226956E-2</v>
      </c>
      <c r="BO129" s="74">
        <v>2.2653026134800548E-3</v>
      </c>
      <c r="BP129" s="74">
        <v>1.6076341127922965E-2</v>
      </c>
      <c r="BQ129" s="70"/>
      <c r="BR129" s="70"/>
      <c r="BS129" s="74">
        <v>1.1326513067400274E-2</v>
      </c>
      <c r="BT129" s="74">
        <v>3.2152682255845938E-3</v>
      </c>
      <c r="BU129" s="74">
        <v>0.16441712517193946</v>
      </c>
      <c r="BV129" s="74">
        <v>5.4805708390646496E-2</v>
      </c>
      <c r="BW129" s="32">
        <v>0</v>
      </c>
      <c r="BX129" s="70"/>
      <c r="BY129" s="74">
        <v>1.0595770288858322E-2</v>
      </c>
      <c r="BZ129" s="74">
        <v>8.0381705639614859E-2</v>
      </c>
      <c r="CA129" s="74">
        <v>4.3844566712517193E-3</v>
      </c>
      <c r="CB129" s="74">
        <v>1.3884112792297109E-2</v>
      </c>
      <c r="CC129" s="74">
        <v>6.9420563961485543E-3</v>
      </c>
      <c r="CD129" s="74">
        <v>4.7498280605226956E-2</v>
      </c>
      <c r="CE129" s="74">
        <v>3.4344910591471794E-2</v>
      </c>
      <c r="CF129" s="74">
        <v>0.16807083906464926</v>
      </c>
      <c r="CG129" s="74">
        <v>4.7498280605226956E-2</v>
      </c>
      <c r="CH129" s="74">
        <v>0.16807083906464926</v>
      </c>
      <c r="CI129" s="74">
        <v>3.2883425034387889E-2</v>
      </c>
      <c r="CJ129" s="74">
        <v>0.12787998624484181</v>
      </c>
      <c r="CK129" s="74">
        <v>2.1191540577716644E-2</v>
      </c>
      <c r="CL129" s="74">
        <v>5.8459422283356252E-2</v>
      </c>
      <c r="CM129" s="74">
        <v>1.0961141678129298E-2</v>
      </c>
      <c r="CN129" s="74">
        <v>2.6306740027510312E-2</v>
      </c>
      <c r="CO129" s="74">
        <v>1.11686009035363E-2</v>
      </c>
      <c r="CP129" s="74">
        <v>7.487624780597486E-3</v>
      </c>
      <c r="CQ129" s="74">
        <v>2.1691246623802469E-2</v>
      </c>
      <c r="CR129" s="74">
        <v>3.0096038946805163E-3</v>
      </c>
      <c r="CS129" s="21" t="s">
        <v>431</v>
      </c>
      <c r="CT129" s="74">
        <v>2.8487507985937382E-3</v>
      </c>
      <c r="CU129" s="74">
        <v>1.7280646246566802E-2</v>
      </c>
      <c r="CV129" s="74">
        <v>1.0642017030165851E-2</v>
      </c>
      <c r="CW129" s="74">
        <v>5.6131858766711236E-2</v>
      </c>
      <c r="CX129" s="74">
        <v>1.9594747505293574E-2</v>
      </c>
      <c r="CY129" s="74">
        <v>5.1690053300942909E-2</v>
      </c>
      <c r="CZ129" s="74">
        <v>1.8902348824753907E-2</v>
      </c>
      <c r="DA129" s="74">
        <v>0.11310652078998747</v>
      </c>
      <c r="DB129" s="74">
        <v>1.5629611755962922E-2</v>
      </c>
      <c r="DC129" s="74">
        <v>0.10024707252385458</v>
      </c>
      <c r="DD129" s="74">
        <v>7.2551843120860545E-3</v>
      </c>
      <c r="DE129" s="74">
        <v>2.7762792907973115E-2</v>
      </c>
      <c r="DF129" s="74">
        <v>2.2282277667914244E-3</v>
      </c>
      <c r="DG129" s="74">
        <v>6.3240108609222082E-3</v>
      </c>
      <c r="DH129" s="21" t="s">
        <v>432</v>
      </c>
      <c r="DI129" s="74">
        <v>0.20723865199449792</v>
      </c>
      <c r="DJ129" s="74">
        <v>0.62405433287482803</v>
      </c>
      <c r="DK129" s="74">
        <v>0.34314582304327457</v>
      </c>
      <c r="DL129" s="74">
        <v>3.0112834978843441</v>
      </c>
      <c r="DM129" s="74">
        <v>1.6558003043389073</v>
      </c>
      <c r="DN129" s="74">
        <v>5.8496999528381153</v>
      </c>
      <c r="DO129" s="74">
        <v>4.2434715821812592</v>
      </c>
      <c r="DP129" s="74">
        <v>5.7493028105337105</v>
      </c>
      <c r="DQ129" s="74">
        <v>6.1676818617593943E-2</v>
      </c>
      <c r="DR129" s="74">
        <v>1.1963450503640638E-2</v>
      </c>
      <c r="DS129" s="74">
        <v>3.6259733700459607E-3</v>
      </c>
      <c r="DT129" s="74">
        <v>3.8723364708093566E-2</v>
      </c>
      <c r="DU129" s="74">
        <v>2.1376205151063761E-2</v>
      </c>
      <c r="DV129" s="74">
        <v>0.10402615669573347</v>
      </c>
      <c r="DW129" s="74">
        <v>3.3339655654704398E-2</v>
      </c>
      <c r="DX129" s="74">
        <v>0.1939699675143092</v>
      </c>
      <c r="DY129" s="74">
        <v>5.8953011976458081</v>
      </c>
      <c r="DZ129" s="74">
        <v>0.55202344404219406</v>
      </c>
      <c r="EA129" s="74">
        <v>0.5047588963875218</v>
      </c>
      <c r="EB129" s="74">
        <v>0.29761252557863305</v>
      </c>
      <c r="EC129" s="74">
        <v>1.7496607583329719E-2</v>
      </c>
      <c r="ED129" s="74">
        <v>0.18685396925435341</v>
      </c>
      <c r="EE129" s="74">
        <v>0.50196310241631614</v>
      </c>
      <c r="EF129" s="74">
        <v>0.82208562585969736</v>
      </c>
      <c r="EG129" s="74">
        <v>0.23018397524071527</v>
      </c>
      <c r="EH129" s="74">
        <v>0.27037482806052271</v>
      </c>
      <c r="EI129" s="74">
        <v>0.67228335625859703</v>
      </c>
      <c r="EJ129" s="74">
        <v>0.21191540577716642</v>
      </c>
      <c r="EK129" s="74">
        <v>3.6537138927097659E-2</v>
      </c>
      <c r="EL129" s="74">
        <v>2.243380330123796</v>
      </c>
      <c r="EM129" s="74">
        <v>0.92073590096286106</v>
      </c>
      <c r="EN129" s="74">
        <v>0.14614855570839064</v>
      </c>
      <c r="EO129" s="74">
        <v>0.1169188445667125</v>
      </c>
      <c r="EP129" s="74">
        <v>3.6537138927097659E-2</v>
      </c>
      <c r="EQ129" s="74">
        <v>0.29960453920220076</v>
      </c>
      <c r="ER129" s="74">
        <v>0.11326513067400273</v>
      </c>
      <c r="ES129" s="74">
        <v>7.3074277854195319E-2</v>
      </c>
      <c r="ET129" s="74">
        <v>4.7498280605226956E-2</v>
      </c>
      <c r="EU129" s="74">
        <v>0.23383768913342501</v>
      </c>
      <c r="EV129" s="74">
        <v>3.2883425034387889E-2</v>
      </c>
      <c r="EW129" s="74">
        <v>4.3844566712517193E-2</v>
      </c>
      <c r="EX129" s="74">
        <v>7.6727991746905089E-2</v>
      </c>
      <c r="EY129" s="74">
        <v>0.61017022008253086</v>
      </c>
      <c r="EZ129" s="74">
        <v>0.76829268292682928</v>
      </c>
      <c r="FA129" s="74">
        <v>0.79999999999999993</v>
      </c>
      <c r="FB129" s="74">
        <v>0.64516129032258074</v>
      </c>
      <c r="FC129" s="74">
        <v>3.8009973013059595</v>
      </c>
      <c r="FD129" s="74">
        <v>1.7350168427802955E-2</v>
      </c>
      <c r="FE129" s="74">
        <v>1.2206151752038388E-2</v>
      </c>
      <c r="FF129" s="74">
        <v>1.3711793067289612E-3</v>
      </c>
      <c r="FG129" s="74">
        <v>1.4817332561783973E-2</v>
      </c>
      <c r="FH129" s="74">
        <v>4.0627755371465325E-2</v>
      </c>
      <c r="FI129" s="74">
        <v>3.4996153274354888E-2</v>
      </c>
      <c r="FJ129" s="74">
        <v>6.2263287507336711E-3</v>
      </c>
      <c r="FK129" s="74">
        <v>3.2933910639578241E-2</v>
      </c>
      <c r="FL129" s="74">
        <v>0.16052898008448641</v>
      </c>
      <c r="FM129" s="70" t="s">
        <v>402</v>
      </c>
      <c r="FN129" s="70" t="s">
        <v>402</v>
      </c>
      <c r="FO129" s="70" t="s">
        <v>402</v>
      </c>
      <c r="FP129" s="70" t="s">
        <v>427</v>
      </c>
      <c r="FQ129" s="70" t="s">
        <v>410</v>
      </c>
    </row>
    <row r="130" spans="1:173" ht="12.75" customHeight="1" x14ac:dyDescent="0.25">
      <c r="A130" s="69" t="s">
        <v>177</v>
      </c>
      <c r="B130" s="71" t="s">
        <v>6</v>
      </c>
      <c r="C130" s="71" t="s">
        <v>85</v>
      </c>
      <c r="D130" s="72">
        <v>2008</v>
      </c>
      <c r="E130" s="71" t="s">
        <v>284</v>
      </c>
      <c r="F130" s="71" t="s">
        <v>20</v>
      </c>
      <c r="G130" s="71">
        <v>71.97</v>
      </c>
      <c r="H130" s="71">
        <v>171.79</v>
      </c>
      <c r="I130" s="72">
        <v>1</v>
      </c>
      <c r="J130" s="73">
        <v>43</v>
      </c>
      <c r="K130" s="73">
        <v>211.38790851300001</v>
      </c>
      <c r="L130" s="73">
        <v>1450.905297</v>
      </c>
      <c r="M130" s="73">
        <v>481.64175799999998</v>
      </c>
      <c r="N130" s="71">
        <v>1.3199999999999998</v>
      </c>
      <c r="O130" s="71">
        <v>0.217</v>
      </c>
      <c r="P130" s="71">
        <v>6.0829493087557598</v>
      </c>
      <c r="Q130" s="71">
        <v>30</v>
      </c>
      <c r="R130" s="71">
        <v>-23.9</v>
      </c>
      <c r="S130" s="71">
        <v>-373.27935627850729</v>
      </c>
      <c r="T130" s="71" t="s">
        <v>97</v>
      </c>
      <c r="U130" s="71">
        <v>197.5</v>
      </c>
      <c r="V130" s="71">
        <v>148.30000000000001</v>
      </c>
      <c r="W130" s="71">
        <v>962</v>
      </c>
      <c r="X130" s="71">
        <v>61</v>
      </c>
      <c r="Y130" s="71">
        <v>50</v>
      </c>
      <c r="Z130" s="71">
        <v>12</v>
      </c>
      <c r="AA130" s="71">
        <v>26.4</v>
      </c>
      <c r="AB130" s="71">
        <v>0.8</v>
      </c>
      <c r="AC130" s="71">
        <v>26.3</v>
      </c>
      <c r="AD130" s="71">
        <v>0.7</v>
      </c>
      <c r="AE130" s="71">
        <v>21</v>
      </c>
      <c r="AF130" s="71">
        <v>2.6</v>
      </c>
      <c r="AG130" s="71">
        <v>0.28394849885496198</v>
      </c>
      <c r="AH130" s="71">
        <v>28.3948498854962</v>
      </c>
      <c r="AI130" s="71">
        <v>0.16491934716123299</v>
      </c>
      <c r="AJ130" s="71">
        <v>0.29394570916908103</v>
      </c>
      <c r="AK130" s="71">
        <v>29.394570916908101</v>
      </c>
      <c r="AL130" s="71">
        <v>7.6654006665253502E-2</v>
      </c>
      <c r="AM130" s="71">
        <v>0.42210579197595799</v>
      </c>
      <c r="AN130" s="71">
        <v>42.210579197595798</v>
      </c>
      <c r="AO130" s="71">
        <v>0.11905096557346399</v>
      </c>
      <c r="AP130" s="71">
        <v>0.50864968897015062</v>
      </c>
      <c r="AQ130" s="71">
        <v>0.49135031102984938</v>
      </c>
      <c r="AR130" s="71">
        <v>1.6491728813496187</v>
      </c>
      <c r="AS130" s="71">
        <v>1.7072366788540223</v>
      </c>
      <c r="AT130" s="71">
        <v>3.3564095602036415</v>
      </c>
      <c r="AU130" s="71">
        <v>57.789420802404301</v>
      </c>
      <c r="AV130" s="70"/>
      <c r="AW130" s="74">
        <v>1.4519999999999998E-4</v>
      </c>
      <c r="AX130" s="74">
        <v>4.3999999999999996E-4</v>
      </c>
      <c r="AY130" s="74">
        <v>2.1999999999999997E-3</v>
      </c>
      <c r="AZ130" s="74">
        <v>3.2119999999999996E-3</v>
      </c>
      <c r="BA130" s="74">
        <v>2.1559999999999999E-3</v>
      </c>
      <c r="BB130" s="74">
        <v>2.8599999999999997E-3</v>
      </c>
      <c r="BC130" s="74">
        <v>7.9199999999999982E-3</v>
      </c>
      <c r="BD130" s="74">
        <v>2.4639999999999999E-2</v>
      </c>
      <c r="BE130" s="74">
        <v>2.1119999999999996E-2</v>
      </c>
      <c r="BF130" s="74">
        <v>4.0479999999999988E-2</v>
      </c>
      <c r="BG130" s="74">
        <v>1.3199999999999998E-2</v>
      </c>
      <c r="BH130" s="74">
        <v>3.388E-2</v>
      </c>
      <c r="BI130" s="74">
        <v>8.7999999999999988E-3</v>
      </c>
      <c r="BJ130" s="74">
        <v>3.9599999999999989E-2</v>
      </c>
      <c r="BK130" s="74">
        <v>6.1599999999999997E-3</v>
      </c>
      <c r="BL130" s="74">
        <v>3.5639999999999998E-2</v>
      </c>
      <c r="BM130" s="74">
        <v>3.6079999999999992E-3</v>
      </c>
      <c r="BN130" s="74">
        <v>4.0039999999999992E-2</v>
      </c>
      <c r="BO130" s="74">
        <v>1.6280000000000001E-3</v>
      </c>
      <c r="BP130" s="74">
        <v>1.5399999999999999E-2</v>
      </c>
      <c r="BQ130" s="70"/>
      <c r="BR130" s="70"/>
      <c r="BS130" s="74">
        <v>3.0799999999999998E-2</v>
      </c>
      <c r="BT130" s="74">
        <v>7.0399999999999994E-3</v>
      </c>
      <c r="BU130" s="74">
        <v>0.29480000000000001</v>
      </c>
      <c r="BV130" s="74">
        <v>0.1012</v>
      </c>
      <c r="BW130" s="32">
        <v>0</v>
      </c>
      <c r="BX130" s="70"/>
      <c r="BY130" s="74">
        <v>1.6279999999999999E-2</v>
      </c>
      <c r="BZ130" s="74">
        <v>7.9199999999999979E-2</v>
      </c>
      <c r="CA130" s="74">
        <v>5.2799999999999991E-3</v>
      </c>
      <c r="CB130" s="74">
        <v>1.7159999999999998E-2</v>
      </c>
      <c r="CC130" s="74">
        <v>8.7999999999999988E-3</v>
      </c>
      <c r="CD130" s="74">
        <v>5.2799999999999993E-2</v>
      </c>
      <c r="CE130" s="74">
        <v>3.2999999999999995E-2</v>
      </c>
      <c r="CF130" s="74">
        <v>0.16279999999999997</v>
      </c>
      <c r="CG130" s="74">
        <v>4.8399999999999999E-2</v>
      </c>
      <c r="CH130" s="74">
        <v>0.1716</v>
      </c>
      <c r="CI130" s="74">
        <v>3.8719999999999991E-2</v>
      </c>
      <c r="CJ130" s="74">
        <v>0.16279999999999997</v>
      </c>
      <c r="CK130" s="74">
        <v>2.7719999999999998E-2</v>
      </c>
      <c r="CL130" s="74">
        <v>8.359999999999998E-2</v>
      </c>
      <c r="CM130" s="74">
        <v>1.4079999999999999E-2</v>
      </c>
      <c r="CN130" s="74">
        <v>3.6080000000000001E-2</v>
      </c>
      <c r="CO130" s="70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32"/>
      <c r="DI130" s="74">
        <v>0.18475599999999998</v>
      </c>
      <c r="DJ130" s="74">
        <v>0.6956399999999997</v>
      </c>
      <c r="DK130" s="70"/>
      <c r="DL130" s="74">
        <v>3.7651821862348176</v>
      </c>
      <c r="DM130" s="70"/>
      <c r="DN130" s="74">
        <v>6.5378421900161028</v>
      </c>
      <c r="DO130" s="74">
        <v>4.2168454412481706</v>
      </c>
      <c r="DQ130" s="70"/>
      <c r="DR130" s="70"/>
      <c r="DS130" s="70"/>
      <c r="DT130" s="70"/>
      <c r="DU130" s="70"/>
      <c r="DV130" s="70"/>
      <c r="DW130" s="70"/>
      <c r="DX130" s="70"/>
      <c r="DY130" s="70"/>
      <c r="DZ130" s="70"/>
      <c r="EA130" s="70"/>
      <c r="EB130" s="70"/>
      <c r="EC130" s="70"/>
      <c r="ED130" s="70"/>
      <c r="EE130" s="70"/>
      <c r="EF130" s="74">
        <v>1.1043999999999996</v>
      </c>
      <c r="EG130" s="74">
        <v>0.40920000000000001</v>
      </c>
      <c r="EH130" s="74">
        <v>0.37399999999999994</v>
      </c>
      <c r="EI130" s="74">
        <v>0.59839999999999993</v>
      </c>
      <c r="EJ130" s="74">
        <v>0.62039999999999995</v>
      </c>
      <c r="EK130" s="74">
        <v>6.1599999999999995E-2</v>
      </c>
      <c r="EL130" s="74">
        <v>3.1679999999999997</v>
      </c>
      <c r="EM130" s="74">
        <v>1.2804</v>
      </c>
      <c r="EN130" s="74">
        <v>0.21119999999999997</v>
      </c>
      <c r="EO130" s="74">
        <v>0.22439999999999996</v>
      </c>
      <c r="EP130" s="74">
        <v>7.4799999999999991E-2</v>
      </c>
      <c r="EQ130" s="74">
        <v>0.51039999999999996</v>
      </c>
      <c r="ER130" s="74">
        <v>0.12759999999999999</v>
      </c>
      <c r="ES130" s="74">
        <v>9.2399999999999996E-2</v>
      </c>
      <c r="ET130" s="74">
        <v>7.9199999999999979E-2</v>
      </c>
      <c r="EU130" s="74">
        <v>0.29919999999999991</v>
      </c>
      <c r="EV130" s="74">
        <v>4.8399999999999999E-2</v>
      </c>
      <c r="EW130" s="74">
        <v>7.4799999999999991E-2</v>
      </c>
      <c r="EX130" s="74">
        <v>0.12319999999999999</v>
      </c>
      <c r="EY130" s="74">
        <v>0.93280000000000007</v>
      </c>
      <c r="EZ130" s="74">
        <v>0.80172413793103459</v>
      </c>
      <c r="FA130" s="74">
        <v>1.0625</v>
      </c>
      <c r="FB130" s="74">
        <v>0.72413793103448276</v>
      </c>
      <c r="FC130" s="74">
        <v>12.420130348125921</v>
      </c>
      <c r="FD130" s="74">
        <v>1.1525470306532764E-2</v>
      </c>
      <c r="FE130" s="74">
        <v>7.3823273858837322E-3</v>
      </c>
      <c r="FF130" s="70">
        <v>0</v>
      </c>
      <c r="FG130" s="74">
        <v>5.8757299601931746E-3</v>
      </c>
      <c r="FH130" s="74">
        <v>1.2203439148093517E-2</v>
      </c>
      <c r="FI130" s="74">
        <v>1.717521065287236E-2</v>
      </c>
      <c r="FJ130" s="74">
        <v>3.5405039503728117E-3</v>
      </c>
      <c r="FK130" s="74">
        <v>1.7401200266725939E-2</v>
      </c>
      <c r="FL130" s="74">
        <v>7.5103881670674291E-2</v>
      </c>
      <c r="FM130" s="70" t="s">
        <v>402</v>
      </c>
      <c r="FN130" s="70" t="s">
        <v>402</v>
      </c>
      <c r="FO130" s="70" t="s">
        <v>403</v>
      </c>
      <c r="FP130" s="70" t="s">
        <v>427</v>
      </c>
      <c r="FQ130" s="70" t="s">
        <v>406</v>
      </c>
    </row>
    <row r="131" spans="1:173" ht="12.75" customHeight="1" x14ac:dyDescent="0.25">
      <c r="A131" s="69" t="s">
        <v>178</v>
      </c>
      <c r="B131" s="71" t="s">
        <v>6</v>
      </c>
      <c r="C131" s="71" t="s">
        <v>85</v>
      </c>
      <c r="D131" s="72">
        <v>2008</v>
      </c>
      <c r="E131" s="71" t="s">
        <v>284</v>
      </c>
      <c r="F131" s="71"/>
      <c r="G131" s="71">
        <v>75.301299999999998</v>
      </c>
      <c r="H131" s="71">
        <v>174.39570000000001</v>
      </c>
      <c r="I131" s="72">
        <v>1</v>
      </c>
      <c r="J131" s="73">
        <v>200</v>
      </c>
      <c r="K131" s="73">
        <v>593.20242230899999</v>
      </c>
      <c r="L131" s="73">
        <v>1432.818041</v>
      </c>
      <c r="M131" s="73">
        <v>785.64819</v>
      </c>
      <c r="N131" s="71">
        <v>0.89</v>
      </c>
      <c r="O131" s="71">
        <v>0.16899999999999998</v>
      </c>
      <c r="P131" s="71">
        <v>5.2662721893491131</v>
      </c>
      <c r="Q131" s="71">
        <v>38.906100000000002</v>
      </c>
      <c r="R131" s="71">
        <v>-21.2</v>
      </c>
      <c r="S131" s="71">
        <v>-391.48426406955815</v>
      </c>
      <c r="T131" s="71" t="s">
        <v>129</v>
      </c>
      <c r="U131" s="71">
        <v>197.5</v>
      </c>
      <c r="V131" s="71">
        <v>148.30000000000001</v>
      </c>
      <c r="W131" s="71">
        <v>962</v>
      </c>
      <c r="X131" s="71">
        <v>61</v>
      </c>
      <c r="Y131" s="71">
        <v>50</v>
      </c>
      <c r="Z131" s="71">
        <v>12</v>
      </c>
      <c r="AA131" s="71">
        <v>26.4</v>
      </c>
      <c r="AB131" s="71">
        <v>0.8</v>
      </c>
      <c r="AC131" s="71">
        <v>26.3</v>
      </c>
      <c r="AD131" s="71">
        <v>0.7</v>
      </c>
      <c r="AE131" s="71">
        <v>21</v>
      </c>
      <c r="AF131" s="71">
        <v>2.6</v>
      </c>
      <c r="AG131" s="71">
        <v>9.97565192357244E-2</v>
      </c>
      <c r="AH131" s="71">
        <v>9.9756519235724408</v>
      </c>
      <c r="AI131" s="71">
        <v>8.0967689264446099E-2</v>
      </c>
      <c r="AJ131" s="71">
        <v>0.34907815644338702</v>
      </c>
      <c r="AK131" s="71">
        <v>34.907815644338704</v>
      </c>
      <c r="AL131" s="71">
        <v>4.2240123235436397E-2</v>
      </c>
      <c r="AM131" s="71">
        <v>0.55116532432088905</v>
      </c>
      <c r="AN131" s="71">
        <v>55.116532432088903</v>
      </c>
      <c r="AO131" s="71">
        <v>6.0737212031999097E-2</v>
      </c>
      <c r="AP131" s="71">
        <v>0.77774328802740722</v>
      </c>
      <c r="AQ131" s="71">
        <v>0.22225671197259278</v>
      </c>
      <c r="AR131" s="71">
        <v>0.20309704361685521</v>
      </c>
      <c r="AS131" s="71">
        <v>0.71069782815241533</v>
      </c>
      <c r="AT131" s="71">
        <v>0.91379487176927032</v>
      </c>
      <c r="AU131" s="71">
        <v>44.88346756791114</v>
      </c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  <c r="CL131" s="70"/>
      <c r="CM131" s="70"/>
      <c r="CN131" s="70"/>
      <c r="CO131" s="70"/>
      <c r="CP131" s="70"/>
      <c r="CQ131" s="70"/>
      <c r="CR131" s="70"/>
      <c r="CS131" s="70"/>
      <c r="CT131" s="70"/>
      <c r="CU131" s="70"/>
      <c r="CV131" s="70"/>
      <c r="CW131" s="70"/>
      <c r="CX131" s="70"/>
      <c r="CY131" s="70"/>
      <c r="CZ131" s="70"/>
      <c r="DA131" s="70"/>
      <c r="DB131" s="70"/>
      <c r="DC131" s="70"/>
      <c r="DD131" s="70"/>
      <c r="DE131" s="70"/>
      <c r="DF131" s="70"/>
      <c r="DG131" s="70"/>
      <c r="DH131" s="21"/>
      <c r="DI131" s="70"/>
      <c r="DJ131" s="70"/>
      <c r="DK131" s="70"/>
      <c r="DL131" s="70"/>
      <c r="DM131" s="70"/>
      <c r="DQ131" s="70"/>
      <c r="DR131" s="70"/>
      <c r="DS131" s="70"/>
      <c r="DT131" s="70"/>
      <c r="DU131" s="70"/>
      <c r="DV131" s="70"/>
      <c r="DW131" s="70"/>
      <c r="DX131" s="70"/>
      <c r="DY131" s="70"/>
      <c r="DZ131" s="70"/>
      <c r="EA131" s="70"/>
      <c r="EB131" s="70"/>
      <c r="EC131" s="70"/>
      <c r="ED131" s="70"/>
      <c r="EE131" s="70"/>
      <c r="EF131" s="74">
        <v>0.17614204456370597</v>
      </c>
      <c r="EG131" s="74">
        <v>3.4313385304618041E-2</v>
      </c>
      <c r="EH131" s="74">
        <v>0.11209039199508561</v>
      </c>
      <c r="EI131" s="74">
        <v>0.11895306905600921</v>
      </c>
      <c r="EJ131" s="74">
        <v>9.1502360812314776E-2</v>
      </c>
      <c r="EK131" s="74">
        <v>4.5751180406157395E-3</v>
      </c>
      <c r="EL131" s="74">
        <v>0.53757636977234924</v>
      </c>
      <c r="EM131" s="74">
        <v>0.21503054790893972</v>
      </c>
      <c r="EN131" s="74">
        <v>4.5751180406157395E-3</v>
      </c>
      <c r="EO131" s="74">
        <v>4.5751180406157395E-3</v>
      </c>
      <c r="EP131" s="74">
        <v>2.2875590203078697E-3</v>
      </c>
      <c r="EQ131" s="74">
        <v>1.1437795101539347E-2</v>
      </c>
      <c r="ER131" s="74">
        <v>2.2875590203078697E-3</v>
      </c>
      <c r="ES131" s="74">
        <v>2.2875590203078697E-3</v>
      </c>
      <c r="ET131" s="70">
        <v>0</v>
      </c>
      <c r="EU131" s="74">
        <v>4.5751180406157395E-3</v>
      </c>
      <c r="EV131" s="74">
        <v>2.2875590203078697E-3</v>
      </c>
      <c r="EW131" s="74">
        <v>6.8626770609236084E-3</v>
      </c>
      <c r="EX131" s="74">
        <v>9.150236081231479E-3</v>
      </c>
      <c r="EY131" s="74">
        <v>2.5163149223386565E-2</v>
      </c>
      <c r="EZ131" s="74">
        <v>2.9999999999999996</v>
      </c>
      <c r="FA131" s="74">
        <v>1</v>
      </c>
      <c r="FB131" s="74">
        <v>1</v>
      </c>
      <c r="FC131" s="74">
        <v>1.0650769511916269</v>
      </c>
      <c r="FD131" s="74">
        <v>1.4751099524896319E-3</v>
      </c>
      <c r="FE131" s="70">
        <v>0</v>
      </c>
      <c r="FF131" s="70">
        <v>0</v>
      </c>
      <c r="FG131" s="74">
        <v>1.1464294060980246E-3</v>
      </c>
      <c r="FH131" s="74">
        <v>1.6780894284305101E-2</v>
      </c>
      <c r="FI131" s="74">
        <v>2.1706789240337207E-3</v>
      </c>
      <c r="FJ131" s="74">
        <v>5.5083255513512408E-4</v>
      </c>
      <c r="FK131" s="74">
        <v>1.501717976960109E-3</v>
      </c>
      <c r="FL131" s="74">
        <v>2.3625663099021709E-2</v>
      </c>
      <c r="FM131" s="70" t="s">
        <v>402</v>
      </c>
      <c r="FN131" s="70" t="s">
        <v>402</v>
      </c>
      <c r="FO131" s="70" t="s">
        <v>402</v>
      </c>
      <c r="FP131" s="70" t="s">
        <v>392</v>
      </c>
    </row>
    <row r="132" spans="1:173" ht="12.75" customHeight="1" x14ac:dyDescent="0.25">
      <c r="A132" s="69" t="s">
        <v>179</v>
      </c>
      <c r="B132" s="71" t="s">
        <v>6</v>
      </c>
      <c r="C132" s="71" t="s">
        <v>85</v>
      </c>
      <c r="D132" s="72">
        <v>2008</v>
      </c>
      <c r="E132" s="71" t="s">
        <v>284</v>
      </c>
      <c r="F132" s="71"/>
      <c r="G132" s="71">
        <v>75.099299999999999</v>
      </c>
      <c r="H132" s="71">
        <v>172.18700000000001</v>
      </c>
      <c r="I132" s="72">
        <v>1</v>
      </c>
      <c r="J132" s="73">
        <v>142</v>
      </c>
      <c r="K132" s="73">
        <v>559.43697598999995</v>
      </c>
      <c r="L132" s="73">
        <v>1373.7934620000001</v>
      </c>
      <c r="M132" s="73">
        <v>728.45473000000004</v>
      </c>
      <c r="N132" s="71">
        <v>1.04</v>
      </c>
      <c r="O132" s="71">
        <v>0.189</v>
      </c>
      <c r="P132" s="71">
        <v>5.5026455026455032</v>
      </c>
      <c r="Q132" s="71">
        <v>37.315100000000001</v>
      </c>
      <c r="R132" s="71">
        <v>-21.5</v>
      </c>
      <c r="S132" s="71">
        <v>-446.76083975750799</v>
      </c>
      <c r="T132" s="71" t="s">
        <v>137</v>
      </c>
      <c r="U132" s="71">
        <v>197.5</v>
      </c>
      <c r="V132" s="71">
        <v>148.30000000000001</v>
      </c>
      <c r="W132" s="71">
        <v>962</v>
      </c>
      <c r="X132" s="71">
        <v>61</v>
      </c>
      <c r="Y132" s="71">
        <v>50</v>
      </c>
      <c r="Z132" s="71">
        <v>12</v>
      </c>
      <c r="AA132" s="71">
        <v>26.4</v>
      </c>
      <c r="AB132" s="71">
        <v>0.8</v>
      </c>
      <c r="AC132" s="71">
        <v>26.3</v>
      </c>
      <c r="AD132" s="71">
        <v>0.7</v>
      </c>
      <c r="AE132" s="71">
        <v>21</v>
      </c>
      <c r="AF132" s="71">
        <v>2.6</v>
      </c>
      <c r="AG132" s="71">
        <v>8.7712701899565204E-2</v>
      </c>
      <c r="AH132" s="71">
        <v>8.7712701899565211</v>
      </c>
      <c r="AI132" s="71">
        <v>7.2027593122528294E-2</v>
      </c>
      <c r="AJ132" s="71">
        <v>0.410045310965714</v>
      </c>
      <c r="AK132" s="71">
        <v>41.004531096571398</v>
      </c>
      <c r="AL132" s="71">
        <v>4.1629890634824099E-2</v>
      </c>
      <c r="AM132" s="71">
        <v>0.50224198713472101</v>
      </c>
      <c r="AN132" s="71">
        <v>50.224198713472099</v>
      </c>
      <c r="AO132" s="71">
        <v>5.5281569776469197E-2</v>
      </c>
      <c r="AP132" s="71">
        <v>0.82378445020973456</v>
      </c>
      <c r="AQ132" s="71">
        <v>0.17621554979026544</v>
      </c>
      <c r="AR132" s="71">
        <v>0.25424039698290968</v>
      </c>
      <c r="AS132" s="71">
        <v>1.1885403183711589</v>
      </c>
      <c r="AT132" s="71">
        <v>1.4427807153540686</v>
      </c>
      <c r="AU132" s="71">
        <v>49.775801286527916</v>
      </c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0"/>
      <c r="CN132" s="70"/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21"/>
      <c r="DI132" s="70"/>
      <c r="DJ132" s="70"/>
      <c r="DK132" s="70"/>
      <c r="DL132" s="70"/>
      <c r="DM132" s="70"/>
      <c r="DQ132" s="70"/>
      <c r="DR132" s="70"/>
      <c r="DS132" s="70"/>
      <c r="DT132" s="70"/>
      <c r="DU132" s="70"/>
      <c r="DV132" s="70"/>
      <c r="DW132" s="70"/>
      <c r="DX132" s="70"/>
      <c r="DY132" s="70"/>
      <c r="DZ132" s="70"/>
      <c r="EA132" s="70"/>
      <c r="EB132" s="70"/>
      <c r="EC132" s="70"/>
      <c r="ED132" s="70"/>
      <c r="EE132" s="70"/>
      <c r="EF132" s="74">
        <v>0.18115990577540994</v>
      </c>
      <c r="EG132" s="74">
        <v>4.459320757548553E-2</v>
      </c>
      <c r="EH132" s="74">
        <v>0.14214084914686009</v>
      </c>
      <c r="EI132" s="74">
        <v>0.18673405672234566</v>
      </c>
      <c r="EJ132" s="74">
        <v>0.15328915104073151</v>
      </c>
      <c r="EK132" s="74">
        <v>5.5741509469356913E-3</v>
      </c>
      <c r="EL132" s="74">
        <v>0.71349132120776848</v>
      </c>
      <c r="EM132" s="74">
        <v>0.3455973587100129</v>
      </c>
      <c r="EN132" s="74">
        <v>5.5741509469356913E-3</v>
      </c>
      <c r="EO132" s="74">
        <v>5.5741509469356913E-3</v>
      </c>
      <c r="EP132" s="74">
        <v>2.7870754734678456E-3</v>
      </c>
      <c r="EQ132" s="74">
        <v>1.3935377367339227E-2</v>
      </c>
      <c r="ER132" s="74">
        <v>2.7870754734678456E-3</v>
      </c>
      <c r="ES132" s="74">
        <v>2.7870754734678456E-3</v>
      </c>
      <c r="ET132" s="70">
        <v>0</v>
      </c>
      <c r="EU132" s="74">
        <v>5.5741509469356913E-3</v>
      </c>
      <c r="EV132" s="74">
        <v>2.7870754734678456E-3</v>
      </c>
      <c r="EW132" s="74">
        <v>8.361226420403536E-3</v>
      </c>
      <c r="EX132" s="74">
        <v>1.1148301893871383E-2</v>
      </c>
      <c r="EY132" s="74">
        <v>3.0657830208146303E-2</v>
      </c>
      <c r="EZ132" s="74">
        <v>3.1999999999999997</v>
      </c>
      <c r="FA132" s="74">
        <v>1</v>
      </c>
      <c r="FB132" s="74">
        <v>1</v>
      </c>
      <c r="FC132" s="74">
        <v>0.72148447845469577</v>
      </c>
      <c r="FD132" s="74">
        <v>3.1007666958653116E-3</v>
      </c>
      <c r="FE132" s="70">
        <v>0</v>
      </c>
      <c r="FF132" s="70">
        <v>0</v>
      </c>
      <c r="FG132" s="74">
        <v>2.009461637837212E-3</v>
      </c>
      <c r="FH132" s="74">
        <v>2.8700530164143079E-2</v>
      </c>
      <c r="FI132" s="74">
        <v>3.97948036837561E-3</v>
      </c>
      <c r="FJ132" s="74">
        <v>1.1207106568793363E-3</v>
      </c>
      <c r="FK132" s="74">
        <v>3.581759777881876E-3</v>
      </c>
      <c r="FL132" s="74">
        <v>4.249270930098243E-2</v>
      </c>
      <c r="FM132" s="70" t="s">
        <v>402</v>
      </c>
      <c r="FN132" s="70" t="s">
        <v>402</v>
      </c>
      <c r="FP132" s="70" t="s">
        <v>392</v>
      </c>
    </row>
    <row r="133" spans="1:173" ht="12.75" customHeight="1" x14ac:dyDescent="0.25">
      <c r="A133" s="69" t="s">
        <v>180</v>
      </c>
      <c r="B133" s="71" t="s">
        <v>6</v>
      </c>
      <c r="C133" s="71" t="s">
        <v>85</v>
      </c>
      <c r="D133" s="72">
        <v>2008</v>
      </c>
      <c r="E133" s="71" t="s">
        <v>284</v>
      </c>
      <c r="F133" s="71"/>
      <c r="G133" s="71">
        <v>74.67</v>
      </c>
      <c r="H133" s="71">
        <v>172.39</v>
      </c>
      <c r="I133" s="72">
        <v>1</v>
      </c>
      <c r="J133" s="73">
        <v>63</v>
      </c>
      <c r="K133" s="73">
        <v>512.68015622799999</v>
      </c>
      <c r="L133" s="73">
        <v>1387.1093169999999</v>
      </c>
      <c r="M133" s="73">
        <v>694.39156200000002</v>
      </c>
      <c r="N133" s="71">
        <v>0.85</v>
      </c>
      <c r="O133" s="71">
        <v>0.152</v>
      </c>
      <c r="P133" s="71">
        <v>5.5921052631578947</v>
      </c>
      <c r="Q133" s="71">
        <v>22.88</v>
      </c>
      <c r="R133" s="71">
        <v>-22.4</v>
      </c>
      <c r="S133" s="71">
        <v>-331.60583900982311</v>
      </c>
      <c r="T133" s="71" t="s">
        <v>109</v>
      </c>
      <c r="U133" s="71">
        <v>197.5</v>
      </c>
      <c r="V133" s="71">
        <v>148.30000000000001</v>
      </c>
      <c r="W133" s="71">
        <v>962</v>
      </c>
      <c r="X133" s="71">
        <v>61</v>
      </c>
      <c r="Y133" s="71">
        <v>50</v>
      </c>
      <c r="Z133" s="71">
        <v>12</v>
      </c>
      <c r="AA133" s="71">
        <v>26.4</v>
      </c>
      <c r="AB133" s="71">
        <v>0.8</v>
      </c>
      <c r="AC133" s="71">
        <v>26.3</v>
      </c>
      <c r="AD133" s="71">
        <v>0.7</v>
      </c>
      <c r="AE133" s="71">
        <v>21</v>
      </c>
      <c r="AF133" s="71">
        <v>2.6</v>
      </c>
      <c r="AG133" s="71">
        <v>0.18775301407485101</v>
      </c>
      <c r="AH133" s="71">
        <v>18.775301407485102</v>
      </c>
      <c r="AI133" s="71">
        <v>0.12793054170093099</v>
      </c>
      <c r="AJ133" s="71">
        <v>0.26765636284168798</v>
      </c>
      <c r="AK133" s="71">
        <v>26.765636284168799</v>
      </c>
      <c r="AL133" s="71">
        <v>5.72325176818166E-2</v>
      </c>
      <c r="AM133" s="71">
        <v>0.54459062308346096</v>
      </c>
      <c r="AN133" s="71">
        <v>54.459062308346098</v>
      </c>
      <c r="AO133" s="71">
        <v>9.4320541222578394E-2</v>
      </c>
      <c r="AP133" s="71">
        <v>0.58772694724452335</v>
      </c>
      <c r="AQ133" s="71">
        <v>0.41227305275547665</v>
      </c>
      <c r="AR133" s="71">
        <v>0.59288266026695735</v>
      </c>
      <c r="AS133" s="71">
        <v>0.84519983458531267</v>
      </c>
      <c r="AT133" s="71">
        <v>1.4380824948522704</v>
      </c>
      <c r="AU133" s="71">
        <v>45.540937691653902</v>
      </c>
      <c r="AV133" s="70"/>
      <c r="AW133" s="70"/>
      <c r="AX133" s="24" t="s">
        <v>432</v>
      </c>
      <c r="AY133" s="74">
        <v>1.1817510533636709E-3</v>
      </c>
      <c r="AZ133" s="74">
        <v>1.8427040079399409E-3</v>
      </c>
      <c r="BA133" s="74">
        <v>2.2088038783437294E-3</v>
      </c>
      <c r="BB133" s="74">
        <v>2.4733888764581673E-3</v>
      </c>
      <c r="BC133" s="74">
        <v>1.4959659275579609E-3</v>
      </c>
      <c r="BD133" s="74">
        <v>3.3603693022813521E-3</v>
      </c>
      <c r="BE133" s="74">
        <v>2.7997967338668915E-3</v>
      </c>
      <c r="BF133" s="74">
        <v>5.6676481040039408E-3</v>
      </c>
      <c r="BG133" s="74">
        <v>3.1961796166946345E-3</v>
      </c>
      <c r="BH133" s="74">
        <v>7.5343217964823793E-3</v>
      </c>
      <c r="BI133" s="74">
        <v>4.0650259893738154E-3</v>
      </c>
      <c r="BJ133" s="74">
        <v>1.0058171609940075E-2</v>
      </c>
      <c r="BK133" s="74">
        <v>3.6234867034506627E-3</v>
      </c>
      <c r="BL133" s="74">
        <v>1.2502362708652652E-2</v>
      </c>
      <c r="BM133" s="74">
        <v>1.1309183865585084E-3</v>
      </c>
      <c r="BN133" s="74">
        <v>1.3725081865666964E-2</v>
      </c>
      <c r="BO133" s="74">
        <v>2.82377683320085E-3</v>
      </c>
      <c r="BP133" s="74">
        <v>6.0677404007707936E-3</v>
      </c>
      <c r="BQ133" s="74">
        <v>3.0006452090273715E-3</v>
      </c>
      <c r="BR133" s="24" t="s">
        <v>432</v>
      </c>
      <c r="BS133" s="74">
        <v>3.5579636122043609E-2</v>
      </c>
      <c r="BT133" s="74">
        <v>1.7331850781126756E-2</v>
      </c>
      <c r="BU133" s="74">
        <v>0.195103821032308</v>
      </c>
      <c r="BV133" s="74">
        <v>7.2101355738104153E-2</v>
      </c>
      <c r="BW133" s="74">
        <v>0.15219808517548253</v>
      </c>
      <c r="BX133" s="74">
        <v>0.23456550007288737</v>
      </c>
      <c r="BY133" s="74">
        <v>2.4078544166358261E-2</v>
      </c>
      <c r="BZ133" s="74">
        <v>6.2663963274241424E-2</v>
      </c>
      <c r="CA133" s="74">
        <v>7.4716106184837209E-3</v>
      </c>
      <c r="CB133" s="74">
        <v>1.2390930278083623E-2</v>
      </c>
      <c r="CC133" s="74">
        <v>6.600094562747425E-3</v>
      </c>
      <c r="CD133" s="74">
        <v>1.9693256142496656E-2</v>
      </c>
      <c r="CE133" s="74">
        <v>9.7137753337948243E-3</v>
      </c>
      <c r="CF133" s="74">
        <v>2.7998907239636842E-2</v>
      </c>
      <c r="CG133" s="74">
        <v>1.0318122874638999E-2</v>
      </c>
      <c r="CH133" s="74">
        <v>2.7770171690034606E-2</v>
      </c>
      <c r="CI133" s="74">
        <v>9.6477859039424772E-3</v>
      </c>
      <c r="CJ133" s="74">
        <v>2.4341579842082336E-2</v>
      </c>
      <c r="CK133" s="74">
        <v>1.0732871675343286E-2</v>
      </c>
      <c r="CL133" s="74">
        <v>2.438942831748488E-2</v>
      </c>
      <c r="CO133" s="74">
        <v>8.9928968040763977E-3</v>
      </c>
      <c r="CP133" s="74">
        <v>5.8951992436709153E-3</v>
      </c>
      <c r="CQ133" s="74">
        <v>1.6721824147928707E-2</v>
      </c>
      <c r="CR133" s="21" t="s">
        <v>432</v>
      </c>
      <c r="CS133" s="74">
        <v>4.1163789683629944E-3</v>
      </c>
      <c r="CT133" s="74">
        <v>2.2479708694279361E-3</v>
      </c>
      <c r="CU133" s="74">
        <v>8.6420752455406182E-3</v>
      </c>
      <c r="CV133" s="74">
        <v>4.2082101948006803E-3</v>
      </c>
      <c r="CW133" s="74">
        <v>1.9026683295371112E-2</v>
      </c>
      <c r="CX133" s="74">
        <v>4.9609604497601279E-3</v>
      </c>
      <c r="CY133" s="74">
        <v>1.4696876599216339E-2</v>
      </c>
      <c r="CZ133" s="74">
        <v>5.201546172630577E-3</v>
      </c>
      <c r="DA133" s="74">
        <v>1.8090647206044141E-2</v>
      </c>
      <c r="DB133" s="74">
        <v>4.1723282631470843E-3</v>
      </c>
      <c r="DC133" s="74">
        <v>1.8016125410106196E-2</v>
      </c>
      <c r="DD133" s="74">
        <v>2.9230325511807945E-3</v>
      </c>
      <c r="DE133" s="74">
        <v>9.9980713652361563E-3</v>
      </c>
      <c r="DF133" s="74">
        <v>4.0530423911870261E-3</v>
      </c>
      <c r="DG133" s="74">
        <v>5.6958704947985802E-3</v>
      </c>
      <c r="DH133" s="21">
        <v>0</v>
      </c>
      <c r="DI133" s="74">
        <v>6.1530886294096719E-2</v>
      </c>
      <c r="DJ133" s="74">
        <v>0.13519886754316343</v>
      </c>
      <c r="DK133" s="74">
        <v>8.2847540453546906E-2</v>
      </c>
      <c r="DL133" s="74">
        <v>2.1972520742990573</v>
      </c>
      <c r="DM133" s="74">
        <v>1.3464382758532656</v>
      </c>
      <c r="DN133" s="74">
        <v>3.3842869130025655</v>
      </c>
      <c r="DO133" s="74">
        <v>2.9949395162674897</v>
      </c>
      <c r="DP133" s="74">
        <v>3.5937489684456603</v>
      </c>
      <c r="DQ133" s="74">
        <v>5.0369937165700991E-2</v>
      </c>
      <c r="DR133" s="74">
        <v>8.2807613621769527E-3</v>
      </c>
      <c r="DS133" s="74">
        <v>1.0589985558279613E-2</v>
      </c>
      <c r="DT133" s="74">
        <v>3.3648459306631365E-2</v>
      </c>
      <c r="DU133" s="74">
        <v>1.614465594946974E-2</v>
      </c>
      <c r="DV133" s="74">
        <v>9.4608382030611976E-2</v>
      </c>
      <c r="DW133" s="74">
        <v>2.4425417311646696E-2</v>
      </c>
      <c r="DX133" s="74">
        <v>0.16439888211366821</v>
      </c>
      <c r="DY133" s="74">
        <v>1.5245210544076044</v>
      </c>
      <c r="DZ133" s="74">
        <v>0.47980372005585376</v>
      </c>
      <c r="EA133" s="74">
        <v>0.36494628142490043</v>
      </c>
      <c r="EB133" s="74">
        <v>0.81861224824472412</v>
      </c>
      <c r="EC133" s="74">
        <v>0.17210845148017345</v>
      </c>
      <c r="ED133" s="74">
        <v>0.54685478030989454</v>
      </c>
      <c r="EE133" s="74">
        <v>1.5375754800347921</v>
      </c>
      <c r="EF133" s="74">
        <v>0.7913024475524475</v>
      </c>
      <c r="EG133" s="74">
        <v>0.25633741258741255</v>
      </c>
      <c r="EH133" s="74">
        <v>0.33063811188811193</v>
      </c>
      <c r="EI133" s="74">
        <v>0.70585664335664333</v>
      </c>
      <c r="EJ133" s="74">
        <v>0.49781468531468537</v>
      </c>
      <c r="EK133" s="74">
        <v>4.0865384615384623E-2</v>
      </c>
      <c r="EL133" s="74">
        <v>2.622814685314685</v>
      </c>
      <c r="EM133" s="74">
        <v>1.2445367132867133</v>
      </c>
      <c r="EN133" s="74">
        <v>0.13745629370629373</v>
      </c>
      <c r="EO133" s="74">
        <v>7.0585664335664336E-2</v>
      </c>
      <c r="EP133" s="74">
        <v>3.7150349650349648E-2</v>
      </c>
      <c r="EQ133" s="74">
        <v>0.24519230769230771</v>
      </c>
      <c r="ER133" s="74">
        <v>6.6870629370629361E-2</v>
      </c>
      <c r="ES133" s="74">
        <v>2.6005244755244759E-2</v>
      </c>
      <c r="ET133" s="74">
        <v>2.6005244755244759E-2</v>
      </c>
      <c r="EU133" s="74">
        <v>0.11888111888111889</v>
      </c>
      <c r="EV133" s="74">
        <v>1.1145104895104896E-2</v>
      </c>
      <c r="EW133" s="74">
        <v>1.8575174825174824E-2</v>
      </c>
      <c r="EX133" s="74">
        <v>2.9720279720279724E-2</v>
      </c>
      <c r="EY133" s="74">
        <v>0.39379370629370636</v>
      </c>
      <c r="EZ133" s="74">
        <v>1.0454545454545454</v>
      </c>
      <c r="FA133" s="74">
        <v>0.51351351351351349</v>
      </c>
      <c r="FB133" s="74">
        <v>0.38888888888888895</v>
      </c>
      <c r="FC133" s="74">
        <v>8.1680122735245053</v>
      </c>
      <c r="FD133" s="74">
        <v>5.0954805362113248E-3</v>
      </c>
      <c r="FE133" s="74">
        <v>6.049917584072249E-3</v>
      </c>
      <c r="FF133" s="70">
        <v>0</v>
      </c>
      <c r="FG133" s="74">
        <v>1.7091695416885727E-3</v>
      </c>
      <c r="FH133" s="74">
        <v>2.3141613000957982E-2</v>
      </c>
      <c r="FI133" s="74">
        <v>4.6256096326651062E-3</v>
      </c>
      <c r="FJ133" s="74">
        <v>2.3177032299220479E-3</v>
      </c>
      <c r="FK133" s="74">
        <v>5.2722002264785064E-3</v>
      </c>
      <c r="FL133" s="74">
        <v>4.8211693751995792E-2</v>
      </c>
      <c r="FM133" s="70" t="s">
        <v>402</v>
      </c>
      <c r="FN133" s="70" t="s">
        <v>402</v>
      </c>
      <c r="FO133" s="70" t="s">
        <v>402</v>
      </c>
      <c r="FP133" s="70" t="s">
        <v>427</v>
      </c>
      <c r="FQ133" s="70" t="s">
        <v>392</v>
      </c>
    </row>
    <row r="134" spans="1:173" ht="12.75" customHeight="1" x14ac:dyDescent="0.25">
      <c r="A134" s="69" t="s">
        <v>181</v>
      </c>
      <c r="B134" s="71" t="s">
        <v>6</v>
      </c>
      <c r="C134" s="71" t="s">
        <v>85</v>
      </c>
      <c r="D134" s="72">
        <v>2008</v>
      </c>
      <c r="E134" s="71" t="s">
        <v>284</v>
      </c>
      <c r="F134" s="71"/>
      <c r="G134" s="71">
        <v>74.42</v>
      </c>
      <c r="H134" s="71">
        <v>166</v>
      </c>
      <c r="I134" s="72">
        <v>1</v>
      </c>
      <c r="J134" s="73">
        <v>51</v>
      </c>
      <c r="K134" s="73">
        <v>460.14218909700003</v>
      </c>
      <c r="L134" s="73">
        <v>1202.5876109999999</v>
      </c>
      <c r="M134" s="73">
        <v>575.45068100000003</v>
      </c>
      <c r="N134" s="71">
        <v>0.8</v>
      </c>
      <c r="O134" s="71">
        <v>0.14599999999999999</v>
      </c>
      <c r="P134" s="71">
        <v>5.4794520547945211</v>
      </c>
      <c r="Q134" s="71">
        <v>26.449300000000001</v>
      </c>
      <c r="R134" s="71">
        <v>-23.8</v>
      </c>
      <c r="S134" s="71">
        <v>-398.13742240952877</v>
      </c>
      <c r="T134" s="71" t="s">
        <v>104</v>
      </c>
      <c r="U134" s="71">
        <v>197.5</v>
      </c>
      <c r="V134" s="71">
        <v>148.30000000000001</v>
      </c>
      <c r="W134" s="71">
        <v>962</v>
      </c>
      <c r="X134" s="71">
        <v>61</v>
      </c>
      <c r="Y134" s="71">
        <v>50</v>
      </c>
      <c r="Z134" s="71">
        <v>12</v>
      </c>
      <c r="AA134" s="71">
        <v>26.4</v>
      </c>
      <c r="AB134" s="71">
        <v>0.8</v>
      </c>
      <c r="AC134" s="71">
        <v>26.3</v>
      </c>
      <c r="AD134" s="71">
        <v>0.7</v>
      </c>
      <c r="AE134" s="71">
        <v>21</v>
      </c>
      <c r="AF134" s="71">
        <v>2.6</v>
      </c>
      <c r="AG134" s="71">
        <v>0.254238028407276</v>
      </c>
      <c r="AH134" s="71">
        <v>25.4238028407276</v>
      </c>
      <c r="AI134" s="71">
        <v>0.153866228640203</v>
      </c>
      <c r="AJ134" s="71">
        <v>0.32620637076492998</v>
      </c>
      <c r="AK134" s="71">
        <v>32.620637076492997</v>
      </c>
      <c r="AL134" s="71">
        <v>7.3720032211865003E-2</v>
      </c>
      <c r="AM134" s="71">
        <v>0.41955560082779503</v>
      </c>
      <c r="AN134" s="71">
        <v>41.955560082779506</v>
      </c>
      <c r="AO134" s="71">
        <v>0.109610566547601</v>
      </c>
      <c r="AP134" s="71">
        <v>0.56199417417093767</v>
      </c>
      <c r="AQ134" s="71">
        <v>0.43800582582906233</v>
      </c>
      <c r="AR134" s="71">
        <v>0.61518580144146207</v>
      </c>
      <c r="AS134" s="71">
        <v>0.78932931037704279</v>
      </c>
      <c r="AT134" s="71">
        <v>1.4045151118185046</v>
      </c>
      <c r="AU134" s="71">
        <v>58.044439917220593</v>
      </c>
      <c r="AV134" s="70"/>
      <c r="AW134" s="70"/>
      <c r="AX134" s="74">
        <v>9.536474125829298E-4</v>
      </c>
      <c r="AY134" s="74">
        <v>1.4965619936125657E-3</v>
      </c>
      <c r="AZ134" s="74">
        <v>1.8398150831164983E-3</v>
      </c>
      <c r="BA134" s="74">
        <v>1.6876349694527801E-3</v>
      </c>
      <c r="BB134" s="74">
        <v>2.4348062741176893E-3</v>
      </c>
      <c r="BC134" s="74">
        <v>1.720182591772128E-3</v>
      </c>
      <c r="BD134" s="74">
        <v>4.0962917178048452E-3</v>
      </c>
      <c r="BE134" s="74">
        <v>3.2780818927067826E-3</v>
      </c>
      <c r="BF134" s="74">
        <v>7.4763952220375665E-3</v>
      </c>
      <c r="BG134" s="74">
        <v>4.4096378668648803E-3</v>
      </c>
      <c r="BH134" s="74">
        <v>9.7488102531612941E-3</v>
      </c>
      <c r="BI134" s="74">
        <v>4.6882639646991745E-3</v>
      </c>
      <c r="BJ134" s="74">
        <v>1.4074301675916159E-2</v>
      </c>
      <c r="BK134" s="74">
        <v>4.1047704613045967E-3</v>
      </c>
      <c r="BL134" s="74">
        <v>1.6699011373053397E-2</v>
      </c>
      <c r="BM134" s="74">
        <v>1.8287102179361848E-3</v>
      </c>
      <c r="BN134" s="74">
        <v>1.8851697101133193E-2</v>
      </c>
      <c r="BO134" s="74">
        <v>2.6004320927247989E-3</v>
      </c>
      <c r="BP134" s="74">
        <v>7.1321208728209766E-3</v>
      </c>
      <c r="BQ134" s="74">
        <v>2.5433646783374598E-3</v>
      </c>
      <c r="BR134" s="74">
        <v>3.8929147450521826E-3</v>
      </c>
      <c r="BS134" s="74">
        <v>1.9493779026391787E-2</v>
      </c>
      <c r="BT134" s="74">
        <v>1.1166288875842712E-2</v>
      </c>
      <c r="BU134" s="74">
        <v>0.15614239270729069</v>
      </c>
      <c r="BV134" s="74">
        <v>5.0334565733904359E-2</v>
      </c>
      <c r="BW134" s="74">
        <v>0.18252626382742215</v>
      </c>
      <c r="BX134" s="74">
        <v>0.19121377438717957</v>
      </c>
      <c r="BY134" s="74">
        <v>1.8493003540265691E-2</v>
      </c>
      <c r="BZ134" s="74">
        <v>5.4197230928186825E-2</v>
      </c>
      <c r="CA134" s="74">
        <v>6.4053960418655144E-3</v>
      </c>
      <c r="CB134" s="74">
        <v>1.0550801183035526E-2</v>
      </c>
      <c r="CC134" s="74">
        <v>5.9220982126425674E-3</v>
      </c>
      <c r="CD134" s="74">
        <v>1.7353546575125639E-2</v>
      </c>
      <c r="CE134" s="74">
        <v>8.6329041891269782E-3</v>
      </c>
      <c r="CF134" s="74">
        <v>2.4841605497134031E-2</v>
      </c>
      <c r="CG134" s="74">
        <v>8.9225082929066148E-3</v>
      </c>
      <c r="CH134" s="74">
        <v>2.4293915008943415E-2</v>
      </c>
      <c r="CI134" s="74">
        <v>9.609512888231659E-3</v>
      </c>
      <c r="CJ134" s="74">
        <v>2.1842155756091001E-2</v>
      </c>
      <c r="CK134" s="74">
        <v>1.3566729434521797E-2</v>
      </c>
      <c r="CL134" s="74">
        <v>2.3195176946722389E-2</v>
      </c>
      <c r="CO134" s="74">
        <v>7.0220563882088432E-3</v>
      </c>
      <c r="CP134" s="74">
        <v>4.3409269081767848E-3</v>
      </c>
      <c r="CQ134" s="74">
        <v>1.322213470569939E-2</v>
      </c>
      <c r="CR134" s="21" t="s">
        <v>432</v>
      </c>
      <c r="CS134" s="74">
        <v>4.1706179209586554E-3</v>
      </c>
      <c r="CT134" s="74">
        <v>2.308263020540993E-3</v>
      </c>
      <c r="CU134" s="74">
        <v>9.1902225248440966E-3</v>
      </c>
      <c r="CV134" s="74">
        <v>5.3722560612221295E-3</v>
      </c>
      <c r="CW134" s="74">
        <v>2.2685018872273928E-2</v>
      </c>
      <c r="CX134" s="74">
        <v>7.2329351916413896E-3</v>
      </c>
      <c r="CY134" s="74">
        <v>1.8953798984932557E-2</v>
      </c>
      <c r="CZ134" s="74">
        <v>7.6199161254447501E-3</v>
      </c>
      <c r="DA134" s="74">
        <v>2.5184583665285028E-2</v>
      </c>
      <c r="DB134" s="74">
        <v>6.0297451655111625E-3</v>
      </c>
      <c r="DC134" s="74">
        <v>2.3050390993971021E-2</v>
      </c>
      <c r="DD134" s="74">
        <v>4.4408840743221187E-3</v>
      </c>
      <c r="DE134" s="74">
        <v>1.1812557744831592E-2</v>
      </c>
      <c r="DF134" s="74">
        <v>5.3848503252913234E-3</v>
      </c>
      <c r="DG134" s="74">
        <v>7.2561931046047825E-3</v>
      </c>
      <c r="DH134" s="74">
        <v>3.0685184678699903E-3</v>
      </c>
      <c r="DI134" s="74">
        <v>7.972811801274976E-2</v>
      </c>
      <c r="DJ134" s="74">
        <v>0.12627160382455091</v>
      </c>
      <c r="DK134" s="74">
        <v>0.10973292018419431</v>
      </c>
      <c r="DL134" s="74">
        <v>1.5837775551701609</v>
      </c>
      <c r="DM134" s="74">
        <v>1.376339024666885</v>
      </c>
      <c r="DN134" s="74">
        <v>3.9951826105082726</v>
      </c>
      <c r="DO134" s="74">
        <v>2.6229395241847469</v>
      </c>
      <c r="DP134" s="74">
        <v>3.0292724854238937</v>
      </c>
      <c r="DQ134" s="74">
        <v>2.4804802406949752E-2</v>
      </c>
      <c r="DR134" s="74">
        <v>7.6309237844609358E-3</v>
      </c>
      <c r="DS134" s="74">
        <v>8.9759600142229959E-3</v>
      </c>
      <c r="DT134" s="74">
        <v>3.1035135125326171E-2</v>
      </c>
      <c r="DU134" s="74">
        <v>1.6690894987715515E-2</v>
      </c>
      <c r="DV134" s="74">
        <v>6.4815897546498927E-2</v>
      </c>
      <c r="DW134" s="74">
        <v>2.432181877217645E-2</v>
      </c>
      <c r="DX134" s="74">
        <v>0.30763896681244757</v>
      </c>
      <c r="DY134" s="74">
        <v>1.859510844663713</v>
      </c>
      <c r="DZ134" s="74">
        <v>0.5378064223118183</v>
      </c>
      <c r="EA134" s="74">
        <v>0.41715666440775107</v>
      </c>
      <c r="EB134" s="74">
        <v>0.31111737019784008</v>
      </c>
      <c r="EC134" s="74">
        <v>0.11258211328640166</v>
      </c>
      <c r="ED134" s="74">
        <v>0.38926210600334465</v>
      </c>
      <c r="EE134" s="74">
        <v>0.81296158948758646</v>
      </c>
      <c r="EF134" s="74">
        <v>0.60795559806875787</v>
      </c>
      <c r="EG134" s="74">
        <v>0.10888756980335963</v>
      </c>
      <c r="EH134" s="74">
        <v>0.12703549810391959</v>
      </c>
      <c r="EI134" s="74">
        <v>0.42042700562963853</v>
      </c>
      <c r="EJ134" s="74">
        <v>0.25407099620783918</v>
      </c>
      <c r="EK134" s="74">
        <v>2.1172583017319932E-2</v>
      </c>
      <c r="EL134" s="74">
        <v>1.5395492508308348</v>
      </c>
      <c r="EM134" s="74">
        <v>0.69567058485479771</v>
      </c>
      <c r="EN134" s="74">
        <v>2.1172583017319932E-2</v>
      </c>
      <c r="EO134" s="74">
        <v>2.1172583017319932E-2</v>
      </c>
      <c r="EP134" s="74">
        <v>9.0739641502799694E-3</v>
      </c>
      <c r="EQ134" s="74">
        <v>5.1419130184919837E-2</v>
      </c>
      <c r="ER134" s="74">
        <v>1.2098618867039961E-2</v>
      </c>
      <c r="ES134" s="74">
        <v>9.0739641502799694E-3</v>
      </c>
      <c r="ET134" s="74">
        <v>6.0493094335199804E-3</v>
      </c>
      <c r="EU134" s="74">
        <v>2.7221892450839915E-2</v>
      </c>
      <c r="EV134" s="74">
        <v>6.0493094335199804E-3</v>
      </c>
      <c r="EW134" s="74">
        <v>9.0739641502799694E-3</v>
      </c>
      <c r="EX134" s="74">
        <v>1.5123273583799949E-2</v>
      </c>
      <c r="EY134" s="74">
        <v>9.3764296219559701E-2</v>
      </c>
      <c r="EZ134" s="74">
        <v>2.117647058823529</v>
      </c>
      <c r="FA134" s="74">
        <v>1</v>
      </c>
      <c r="FB134" s="74">
        <v>0.75</v>
      </c>
      <c r="FC134" s="74">
        <v>3.9779225563419294</v>
      </c>
      <c r="FD134" s="74">
        <v>2.9045336278156219E-3</v>
      </c>
      <c r="FE134" s="74">
        <v>3.2260682019179458E-3</v>
      </c>
      <c r="FF134" s="70">
        <v>0</v>
      </c>
      <c r="FG134" s="74">
        <v>1.2853027799759418E-3</v>
      </c>
      <c r="FH134" s="74">
        <v>9.753818842972356E-3</v>
      </c>
      <c r="FI134" s="74">
        <v>2.92194022017716E-3</v>
      </c>
      <c r="FJ134" s="70">
        <v>0</v>
      </c>
      <c r="FK134" s="74">
        <v>3.4795081867019348E-3</v>
      </c>
      <c r="FL134" s="74">
        <v>2.3571171859560966E-2</v>
      </c>
      <c r="FM134" s="70" t="s">
        <v>402</v>
      </c>
      <c r="FN134" s="70" t="s">
        <v>402</v>
      </c>
      <c r="FO134" s="70" t="s">
        <v>402</v>
      </c>
      <c r="FP134" s="70" t="s">
        <v>427</v>
      </c>
      <c r="FQ134" s="70" t="s">
        <v>392</v>
      </c>
    </row>
    <row r="135" spans="1:173" ht="12.75" customHeight="1" x14ac:dyDescent="0.25">
      <c r="A135" s="69" t="s">
        <v>182</v>
      </c>
      <c r="B135" s="71" t="s">
        <v>6</v>
      </c>
      <c r="C135" s="71" t="s">
        <v>85</v>
      </c>
      <c r="D135" s="72">
        <v>2008</v>
      </c>
      <c r="E135" s="71" t="s">
        <v>284</v>
      </c>
      <c r="F135" s="71"/>
      <c r="G135" s="71">
        <v>74.416700000000006</v>
      </c>
      <c r="H135" s="71">
        <v>161.33529999999999</v>
      </c>
      <c r="I135" s="72">
        <v>1</v>
      </c>
      <c r="J135" s="73">
        <v>45</v>
      </c>
      <c r="K135" s="73">
        <v>394.07940251899998</v>
      </c>
      <c r="L135" s="73">
        <v>1062.877753</v>
      </c>
      <c r="M135" s="73">
        <v>550.27307699999994</v>
      </c>
      <c r="N135" s="71">
        <v>0.97</v>
      </c>
      <c r="O135" s="71">
        <v>0.16999999999999998</v>
      </c>
      <c r="P135" s="71">
        <v>5.7058823529411766</v>
      </c>
      <c r="Q135" s="71">
        <v>26.572199999999999</v>
      </c>
      <c r="R135" s="71">
        <v>-24.8</v>
      </c>
      <c r="S135" s="71">
        <v>-511.24111418902828</v>
      </c>
      <c r="T135" s="71" t="s">
        <v>117</v>
      </c>
      <c r="U135" s="71">
        <v>197.5</v>
      </c>
      <c r="V135" s="71">
        <v>148.30000000000001</v>
      </c>
      <c r="W135" s="71">
        <v>962</v>
      </c>
      <c r="X135" s="71">
        <v>61</v>
      </c>
      <c r="Y135" s="71">
        <v>50</v>
      </c>
      <c r="Z135" s="71">
        <v>12</v>
      </c>
      <c r="AA135" s="71">
        <v>26.4</v>
      </c>
      <c r="AB135" s="71">
        <v>0.8</v>
      </c>
      <c r="AC135" s="71">
        <v>26.3</v>
      </c>
      <c r="AD135" s="71">
        <v>0.7</v>
      </c>
      <c r="AE135" s="71">
        <v>21</v>
      </c>
      <c r="AF135" s="71">
        <v>2.6</v>
      </c>
      <c r="AG135" s="71">
        <v>0.27498746255397599</v>
      </c>
      <c r="AH135" s="71">
        <v>27.498746255397599</v>
      </c>
      <c r="AI135" s="71">
        <v>0.15808065574305599</v>
      </c>
      <c r="AJ135" s="71">
        <v>0.44500017981020601</v>
      </c>
      <c r="AK135" s="71">
        <v>44.500017981020598</v>
      </c>
      <c r="AL135" s="71">
        <v>8.4983087055069795E-2</v>
      </c>
      <c r="AM135" s="71">
        <v>0.28001235763582</v>
      </c>
      <c r="AN135" s="71">
        <v>28.001235763581999</v>
      </c>
      <c r="AO135" s="71">
        <v>0.107466873348567</v>
      </c>
      <c r="AP135" s="71">
        <v>0.61806641340257529</v>
      </c>
      <c r="AQ135" s="71">
        <v>0.38193358659742471</v>
      </c>
      <c r="AR135" s="71">
        <v>0.97370824966331726</v>
      </c>
      <c r="AS135" s="71">
        <v>1.5757094602005963</v>
      </c>
      <c r="AT135" s="71">
        <v>2.5494177098639135</v>
      </c>
      <c r="AU135" s="71">
        <v>71.998764236418197</v>
      </c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21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Q135" s="70"/>
      <c r="DR135" s="70"/>
      <c r="DS135" s="70"/>
      <c r="DT135" s="70"/>
      <c r="DU135" s="70"/>
      <c r="DV135" s="70"/>
      <c r="DW135" s="70"/>
      <c r="DX135" s="70"/>
      <c r="DY135" s="70"/>
      <c r="DZ135" s="70"/>
      <c r="EA135" s="70"/>
      <c r="EB135" s="70"/>
      <c r="EC135" s="70"/>
      <c r="ED135" s="70"/>
      <c r="EE135" s="70"/>
      <c r="EF135" s="74">
        <v>0.18617201436087338</v>
      </c>
      <c r="EG135" s="74">
        <v>5.8406906466156365E-2</v>
      </c>
      <c r="EH135" s="74">
        <v>8.761035969923453E-2</v>
      </c>
      <c r="EI135" s="74">
        <v>0.1314155395488518</v>
      </c>
      <c r="EJ135" s="74">
        <v>0.11681381293231273</v>
      </c>
      <c r="EK135" s="74">
        <v>1.0951294962404316E-2</v>
      </c>
      <c r="EL135" s="74">
        <v>0.59136992796983323</v>
      </c>
      <c r="EM135" s="74">
        <v>0.25918064744356883</v>
      </c>
      <c r="EN135" s="74">
        <v>3.2853884887212949E-2</v>
      </c>
      <c r="EO135" s="74">
        <v>2.5553021578943409E-2</v>
      </c>
      <c r="EP135" s="74">
        <v>1.0951294962404316E-2</v>
      </c>
      <c r="EQ135" s="74">
        <v>6.9358201428560681E-2</v>
      </c>
      <c r="ER135" s="74">
        <v>1.8252158270673863E-2</v>
      </c>
      <c r="ES135" s="74">
        <v>1.0951294962404316E-2</v>
      </c>
      <c r="ET135" s="74">
        <v>7.3008633082695456E-3</v>
      </c>
      <c r="EU135" s="74">
        <v>3.6504316541347726E-2</v>
      </c>
      <c r="EV135" s="74">
        <v>7.3008633082695456E-3</v>
      </c>
      <c r="EW135" s="74">
        <v>1.0951294962404316E-2</v>
      </c>
      <c r="EX135" s="74">
        <v>1.8252158270673863E-2</v>
      </c>
      <c r="EY135" s="74">
        <v>0.12411467624058227</v>
      </c>
      <c r="EZ135" s="74">
        <v>0.84210526315789469</v>
      </c>
      <c r="FA135" s="74">
        <v>0.7777777777777779</v>
      </c>
      <c r="FB135" s="74">
        <v>0.6</v>
      </c>
      <c r="FC135" s="74">
        <v>1.1965313477661521</v>
      </c>
      <c r="FD135" s="74">
        <v>4.737978769832612E-3</v>
      </c>
      <c r="FE135" s="70">
        <v>0</v>
      </c>
      <c r="FF135" s="70">
        <v>0</v>
      </c>
      <c r="FG135" s="74">
        <v>9.7669362302922093E-3</v>
      </c>
      <c r="FH135" s="74">
        <v>3.6738877423997111E-2</v>
      </c>
      <c r="FI135" s="74">
        <v>2.3758657484757792E-2</v>
      </c>
      <c r="FJ135" s="74">
        <v>5.5237433304385526E-3</v>
      </c>
      <c r="FK135" s="74">
        <v>2.3202536034926391E-2</v>
      </c>
      <c r="FL135" s="74">
        <v>0.10372872927424466</v>
      </c>
      <c r="FM135" s="70" t="s">
        <v>402</v>
      </c>
      <c r="FN135" s="70" t="s">
        <v>402</v>
      </c>
      <c r="FO135" s="70" t="s">
        <v>402</v>
      </c>
      <c r="FP135" s="70" t="s">
        <v>392</v>
      </c>
    </row>
    <row r="136" spans="1:173" ht="12.75" customHeight="1" x14ac:dyDescent="0.25">
      <c r="A136" s="69" t="s">
        <v>183</v>
      </c>
      <c r="B136" s="71" t="s">
        <v>6</v>
      </c>
      <c r="C136" s="71" t="s">
        <v>85</v>
      </c>
      <c r="D136" s="72">
        <v>2008</v>
      </c>
      <c r="E136" s="71" t="s">
        <v>284</v>
      </c>
      <c r="F136" s="71"/>
      <c r="G136" s="71">
        <v>75.551000000000002</v>
      </c>
      <c r="H136" s="71">
        <v>160.75120000000001</v>
      </c>
      <c r="I136" s="72">
        <v>1</v>
      </c>
      <c r="J136" s="73">
        <v>48</v>
      </c>
      <c r="K136" s="73">
        <v>511.72153913900001</v>
      </c>
      <c r="L136" s="73">
        <v>1050.05341</v>
      </c>
      <c r="M136" s="73">
        <v>676.98082199999999</v>
      </c>
      <c r="N136" s="71">
        <v>0.77</v>
      </c>
      <c r="O136" s="71">
        <v>0.14099999999999999</v>
      </c>
      <c r="P136" s="71">
        <v>5.460992907801419</v>
      </c>
      <c r="Q136" s="71">
        <v>34.523499999999999</v>
      </c>
      <c r="R136" s="71">
        <v>-23.9</v>
      </c>
      <c r="S136" s="71">
        <v>-566</v>
      </c>
      <c r="T136" s="71" t="s">
        <v>132</v>
      </c>
      <c r="U136" s="71">
        <v>197.5</v>
      </c>
      <c r="V136" s="71">
        <v>148.30000000000001</v>
      </c>
      <c r="W136" s="71">
        <v>962</v>
      </c>
      <c r="X136" s="71">
        <v>61</v>
      </c>
      <c r="Y136" s="71">
        <v>50</v>
      </c>
      <c r="Z136" s="71">
        <v>12</v>
      </c>
      <c r="AA136" s="71">
        <v>26.4</v>
      </c>
      <c r="AB136" s="71">
        <v>0.8</v>
      </c>
      <c r="AC136" s="71">
        <v>26.3</v>
      </c>
      <c r="AD136" s="71">
        <v>0.7</v>
      </c>
      <c r="AE136" s="71">
        <v>21</v>
      </c>
      <c r="AF136" s="71">
        <v>2.6</v>
      </c>
      <c r="AG136" s="71">
        <v>0.13630462333940899</v>
      </c>
      <c r="AH136" s="71">
        <v>13.630462333940899</v>
      </c>
      <c r="AI136" s="71">
        <v>9.9073325884582106E-2</v>
      </c>
      <c r="AJ136" s="71">
        <v>0.53229003292078803</v>
      </c>
      <c r="AK136" s="71">
        <v>53.229003292078801</v>
      </c>
      <c r="AL136" s="71">
        <v>5.9056008629284201E-2</v>
      </c>
      <c r="AM136" s="71">
        <v>0.33140534373980401</v>
      </c>
      <c r="AN136" s="71">
        <v>33.140534373980401</v>
      </c>
      <c r="AO136" s="71">
        <v>7.1246023366148006E-2</v>
      </c>
      <c r="AP136" s="71">
        <v>0.79613264619577917</v>
      </c>
      <c r="AQ136" s="71">
        <v>0.20386735380422083</v>
      </c>
      <c r="AR136" s="71">
        <v>0.23408695867433948</v>
      </c>
      <c r="AS136" s="71">
        <v>0.91414474348989883</v>
      </c>
      <c r="AT136" s="71">
        <v>1.1482317021642383</v>
      </c>
      <c r="AU136" s="71">
        <v>66.859465626019684</v>
      </c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0"/>
      <c r="CN136" s="70"/>
      <c r="CO136" s="70"/>
      <c r="CP136" s="70"/>
      <c r="CQ136" s="70"/>
      <c r="CR136" s="22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/>
      <c r="DK136" s="70"/>
      <c r="DQ136" s="70"/>
      <c r="DR136" s="70"/>
      <c r="DS136" s="70"/>
      <c r="DT136" s="70"/>
      <c r="DU136" s="70"/>
      <c r="DV136" s="70"/>
      <c r="DW136" s="70"/>
      <c r="DX136" s="70"/>
      <c r="DY136" s="70"/>
      <c r="DZ136" s="70"/>
      <c r="EA136" s="70"/>
      <c r="EB136" s="70"/>
      <c r="EC136" s="70"/>
      <c r="ED136" s="70"/>
      <c r="EE136" s="70"/>
      <c r="EF136" s="74">
        <v>0.77170622909032993</v>
      </c>
      <c r="EG136" s="74">
        <v>0.13382188943762946</v>
      </c>
      <c r="EH136" s="74">
        <v>0.14051298390951092</v>
      </c>
      <c r="EI136" s="74">
        <v>0.90106738888003823</v>
      </c>
      <c r="EJ136" s="74">
        <v>0.33232435877011313</v>
      </c>
      <c r="EK136" s="74">
        <v>2.6764377887525889E-2</v>
      </c>
      <c r="EL136" s="74">
        <v>2.3061972279751477</v>
      </c>
      <c r="EM136" s="74">
        <v>1.2601561255376774</v>
      </c>
      <c r="EN136" s="74">
        <v>6.0219850246933257E-2</v>
      </c>
      <c r="EO136" s="74">
        <v>6.0219850246933257E-2</v>
      </c>
      <c r="EP136" s="74">
        <v>1.1151824119802454E-2</v>
      </c>
      <c r="EQ136" s="74">
        <v>0.13159152461366896</v>
      </c>
      <c r="ER136" s="74">
        <v>2.45340130635654E-2</v>
      </c>
      <c r="ES136" s="74">
        <v>2.0073283415644416E-2</v>
      </c>
      <c r="ET136" s="74">
        <v>1.5612553767723436E-2</v>
      </c>
      <c r="EU136" s="74">
        <v>6.0219850246933257E-2</v>
      </c>
      <c r="EV136" s="74">
        <v>8.9214592958419651E-3</v>
      </c>
      <c r="EW136" s="74">
        <v>1.1151824119802454E-2</v>
      </c>
      <c r="EX136" s="74">
        <v>2.0073283415644416E-2</v>
      </c>
      <c r="EY136" s="74">
        <v>0.21188465827624664</v>
      </c>
      <c r="EZ136" s="74">
        <v>1.0169491525423726</v>
      </c>
      <c r="FA136" s="74">
        <v>1</v>
      </c>
      <c r="FB136" s="74">
        <v>0.81818181818181812</v>
      </c>
      <c r="FC136" s="74">
        <v>7.8457031217587474</v>
      </c>
      <c r="FD136" s="74">
        <v>5.2627914695102911E-3</v>
      </c>
      <c r="FE136" s="74">
        <v>4.1703896217927198E-3</v>
      </c>
      <c r="FF136" s="70">
        <v>0</v>
      </c>
      <c r="FG136" s="74">
        <v>1.8099886464445489E-3</v>
      </c>
      <c r="FH136" s="74">
        <v>8.2636922208081855E-3</v>
      </c>
      <c r="FI136" s="74">
        <v>3.5818915429183889E-3</v>
      </c>
      <c r="FJ136" s="70">
        <v>0</v>
      </c>
      <c r="FK136" s="74">
        <v>3.9177053191024342E-3</v>
      </c>
      <c r="FL136" s="74">
        <v>2.7006458820576569E-2</v>
      </c>
      <c r="FM136" s="70" t="s">
        <v>402</v>
      </c>
      <c r="FN136" s="70" t="s">
        <v>402</v>
      </c>
      <c r="FO136" s="70" t="s">
        <v>403</v>
      </c>
      <c r="FP136" s="70" t="s">
        <v>427</v>
      </c>
    </row>
    <row r="137" spans="1:173" ht="12.75" customHeight="1" x14ac:dyDescent="0.25">
      <c r="A137" s="69" t="s">
        <v>184</v>
      </c>
      <c r="B137" s="71" t="s">
        <v>6</v>
      </c>
      <c r="C137" s="71" t="s">
        <v>85</v>
      </c>
      <c r="D137" s="72">
        <v>2008</v>
      </c>
      <c r="E137" s="71" t="s">
        <v>284</v>
      </c>
      <c r="F137" s="71"/>
      <c r="G137" s="71">
        <v>75.17</v>
      </c>
      <c r="H137" s="71">
        <v>163.59</v>
      </c>
      <c r="I137" s="72">
        <v>1</v>
      </c>
      <c r="J137" s="73">
        <v>50</v>
      </c>
      <c r="K137" s="73">
        <v>496.47120296399999</v>
      </c>
      <c r="L137" s="73">
        <v>1127.8267129999999</v>
      </c>
      <c r="M137" s="73">
        <v>639.64537399999995</v>
      </c>
      <c r="N137" s="71">
        <v>0.77</v>
      </c>
      <c r="O137" s="71">
        <v>0.14099999999999999</v>
      </c>
      <c r="P137" s="71">
        <v>5.460992907801419</v>
      </c>
      <c r="Q137" s="71">
        <v>26.366800000000001</v>
      </c>
      <c r="R137" s="71">
        <v>-23.4</v>
      </c>
      <c r="S137" s="71">
        <v>-498.26280501888289</v>
      </c>
      <c r="T137" s="71" t="s">
        <v>121</v>
      </c>
      <c r="U137" s="71">
        <v>197.5</v>
      </c>
      <c r="V137" s="71">
        <v>148.30000000000001</v>
      </c>
      <c r="W137" s="71">
        <v>962</v>
      </c>
      <c r="X137" s="71">
        <v>61</v>
      </c>
      <c r="Y137" s="71">
        <v>50</v>
      </c>
      <c r="Z137" s="71">
        <v>12</v>
      </c>
      <c r="AA137" s="71">
        <v>26.4</v>
      </c>
      <c r="AB137" s="71">
        <v>0.8</v>
      </c>
      <c r="AC137" s="71">
        <v>26.3</v>
      </c>
      <c r="AD137" s="71">
        <v>0.7</v>
      </c>
      <c r="AE137" s="71">
        <v>21</v>
      </c>
      <c r="AF137" s="71">
        <v>2.6</v>
      </c>
      <c r="AG137" s="71">
        <v>0.14474783959151799</v>
      </c>
      <c r="AH137" s="71">
        <v>14.474783959151798</v>
      </c>
      <c r="AI137" s="71">
        <v>0.104031647609792</v>
      </c>
      <c r="AJ137" s="71">
        <v>0.45749437469681697</v>
      </c>
      <c r="AK137" s="71">
        <v>45.749437469681695</v>
      </c>
      <c r="AL137" s="71">
        <v>5.7171060804015801E-2</v>
      </c>
      <c r="AM137" s="71">
        <v>0.39775778571166398</v>
      </c>
      <c r="AN137" s="71">
        <v>39.775778571166398</v>
      </c>
      <c r="AO137" s="71">
        <v>7.5005913983570399E-2</v>
      </c>
      <c r="AP137" s="71">
        <v>0.75965178767389219</v>
      </c>
      <c r="AQ137" s="71">
        <v>0.24034821232610781</v>
      </c>
      <c r="AR137" s="71">
        <v>0.32548884996970062</v>
      </c>
      <c r="AS137" s="71">
        <v>1.0287498473752705</v>
      </c>
      <c r="AT137" s="71">
        <v>1.3542386973449709</v>
      </c>
      <c r="AU137" s="71">
        <v>60.224221428833495</v>
      </c>
      <c r="AV137" s="70"/>
      <c r="AW137" s="70"/>
      <c r="AX137" s="24" t="s">
        <v>432</v>
      </c>
      <c r="AY137" s="74">
        <v>1.2479395242117322E-3</v>
      </c>
      <c r="AZ137" s="74">
        <v>1.8182899142411839E-3</v>
      </c>
      <c r="BA137" s="74">
        <v>2.5307664731529971E-3</v>
      </c>
      <c r="BB137" s="74">
        <v>3.0659621543389437E-3</v>
      </c>
      <c r="BC137" s="74">
        <v>2.0665039954848147E-3</v>
      </c>
      <c r="BD137" s="74">
        <v>4.3952580420087697E-3</v>
      </c>
      <c r="BE137" s="74">
        <v>2.8918729671783168E-3</v>
      </c>
      <c r="BF137" s="74">
        <v>6.7707146371760382E-3</v>
      </c>
      <c r="BG137" s="74">
        <v>3.8141812776137187E-3</v>
      </c>
      <c r="BH137" s="74">
        <v>8.2986369546826158E-3</v>
      </c>
      <c r="BI137" s="74">
        <v>4.0924759370211889E-3</v>
      </c>
      <c r="BJ137" s="74">
        <v>1.086303278313157E-2</v>
      </c>
      <c r="BK137" s="74">
        <v>3.706150230503775E-3</v>
      </c>
      <c r="BL137" s="74">
        <v>1.3271565292511238E-2</v>
      </c>
      <c r="BM137" s="74">
        <v>1.4411707072334197E-3</v>
      </c>
      <c r="BN137" s="74">
        <v>1.4668979837365852E-2</v>
      </c>
      <c r="BO137" s="74">
        <v>2.7280611811890533E-3</v>
      </c>
      <c r="BP137" s="74">
        <v>5.9945029978188957E-3</v>
      </c>
      <c r="BQ137" s="74">
        <v>2.8296252336508297E-3</v>
      </c>
      <c r="BR137" s="24" t="s">
        <v>432</v>
      </c>
      <c r="BS137" s="74">
        <v>1.1799812890948422E-2</v>
      </c>
      <c r="BT137" s="74">
        <v>7.3269017447020668E-3</v>
      </c>
      <c r="BU137" s="74">
        <v>0.10397153058457928</v>
      </c>
      <c r="BV137" s="74">
        <v>2.1724630322811106E-2</v>
      </c>
      <c r="BW137" s="74">
        <v>6.3355626215851335E-2</v>
      </c>
      <c r="BX137" s="74">
        <v>0.12377093545170732</v>
      </c>
      <c r="BY137" s="74">
        <v>9.9533388457860705E-3</v>
      </c>
      <c r="BZ137" s="74">
        <v>3.4935942882559884E-2</v>
      </c>
      <c r="CA137" s="74">
        <v>4.9495797769670323E-3</v>
      </c>
      <c r="CB137" s="74">
        <v>7.8989644135890619E-3</v>
      </c>
      <c r="CC137" s="74">
        <v>4.6348378428316813E-3</v>
      </c>
      <c r="CD137" s="74">
        <v>1.4076039845015891E-2</v>
      </c>
      <c r="CE137" s="74">
        <v>7.501725349408934E-3</v>
      </c>
      <c r="CF137" s="74">
        <v>2.0891241738560141E-2</v>
      </c>
      <c r="CG137" s="74">
        <v>7.5625338613684607E-3</v>
      </c>
      <c r="CH137" s="74">
        <v>2.0141190427122906E-2</v>
      </c>
      <c r="CI137" s="74">
        <v>6.5912972840942944E-3</v>
      </c>
      <c r="CJ137" s="74">
        <v>1.7797130525606154E-2</v>
      </c>
      <c r="CK137" s="74">
        <v>9.7474836738029313E-3</v>
      </c>
      <c r="CL137" s="74">
        <v>1.3137629650789207E-2</v>
      </c>
      <c r="CO137" s="74">
        <v>5.0560090028020505E-3</v>
      </c>
      <c r="CP137" s="74">
        <v>2.8719354317710065E-3</v>
      </c>
      <c r="CQ137" s="74">
        <v>7.6002856756682375E-3</v>
      </c>
      <c r="CR137" s="21" t="s">
        <v>432</v>
      </c>
      <c r="CS137" s="74">
        <v>2.8034939115093457E-3</v>
      </c>
      <c r="CT137" s="74">
        <v>2.0944043037962904E-3</v>
      </c>
      <c r="CU137" s="74">
        <v>8.3093752262304605E-3</v>
      </c>
      <c r="CV137" s="74">
        <v>4.9292441688503132E-3</v>
      </c>
      <c r="CW137" s="74">
        <v>1.9918993248524881E-2</v>
      </c>
      <c r="CX137" s="74">
        <v>6.4624219500351672E-3</v>
      </c>
      <c r="CY137" s="74">
        <v>1.5556280297343735E-2</v>
      </c>
      <c r="CZ137" s="74">
        <v>6.5807434169314E-3</v>
      </c>
      <c r="DA137" s="74">
        <v>2.2725793544496373E-2</v>
      </c>
      <c r="DB137" s="74">
        <v>5.183350026738298E-3</v>
      </c>
      <c r="DC137" s="74">
        <v>1.9931051737796468E-2</v>
      </c>
      <c r="DD137" s="74">
        <v>3.5709119572861774E-3</v>
      </c>
      <c r="DE137" s="74">
        <v>1.0023988360518807E-2</v>
      </c>
      <c r="DF137" s="74">
        <v>4.6549951173424841E-3</v>
      </c>
      <c r="DG137" s="74">
        <v>5.9051704787380834E-3</v>
      </c>
      <c r="DH137" s="74">
        <v>1.1017926030066235E-3</v>
      </c>
      <c r="DI137" s="74">
        <v>6.5064575921457618E-2</v>
      </c>
      <c r="DJ137" s="74">
        <v>9.586850716134411E-2</v>
      </c>
      <c r="DK137" s="74">
        <v>9.4132284937191821E-2</v>
      </c>
      <c r="DL137" s="74">
        <v>1.4734362870061786</v>
      </c>
      <c r="DM137" s="74">
        <v>1.4467516863680649</v>
      </c>
      <c r="DN137" s="74">
        <v>3.4763012322504525</v>
      </c>
      <c r="DO137" s="74">
        <v>2.6513704320538318</v>
      </c>
      <c r="DP137" s="74">
        <v>3.1590369151660127</v>
      </c>
      <c r="DQ137" s="74">
        <v>9.4350041141083932E-3</v>
      </c>
      <c r="DR137" s="74">
        <v>3.7472692511424724E-3</v>
      </c>
      <c r="DS137" s="74">
        <v>5.9545108339926194E-3</v>
      </c>
      <c r="DT137" s="74">
        <v>1.3867499563583338E-2</v>
      </c>
      <c r="DU137" s="74">
        <v>1.0239852367584748E-2</v>
      </c>
      <c r="DV137" s="74">
        <v>2.9257014511684349E-2</v>
      </c>
      <c r="DW137" s="74">
        <v>1.398712161872722E-2</v>
      </c>
      <c r="DX137" s="74">
        <v>0.39716667908380537</v>
      </c>
      <c r="DY137" s="74">
        <v>1.7196798617156468</v>
      </c>
      <c r="DZ137" s="74">
        <v>0.73840653973951087</v>
      </c>
      <c r="EA137" s="74">
        <v>0.51659000082236795</v>
      </c>
      <c r="EB137" s="74">
        <v>0.14500984568773356</v>
      </c>
      <c r="EC137" s="74">
        <v>9.1516939127991526E-2</v>
      </c>
      <c r="ED137" s="74">
        <v>0.2131344032784202</v>
      </c>
      <c r="EE137" s="74">
        <v>0.44966118809414529</v>
      </c>
      <c r="EF137" s="74">
        <v>0.10805255093526708</v>
      </c>
      <c r="EG137" s="74">
        <v>4.9645766645933523E-2</v>
      </c>
      <c r="EH137" s="74">
        <v>9.3450854862933697E-2</v>
      </c>
      <c r="EI137" s="74">
        <v>7.5928819576133622E-2</v>
      </c>
      <c r="EJ137" s="74">
        <v>8.4689837219533659E-2</v>
      </c>
      <c r="EK137" s="74">
        <v>5.840678428933356E-3</v>
      </c>
      <c r="EL137" s="74">
        <v>0.41760850766873492</v>
      </c>
      <c r="EM137" s="74">
        <v>0.16645933522460066</v>
      </c>
      <c r="EN137" s="74">
        <v>1.1681356857866712E-2</v>
      </c>
      <c r="EO137" s="74">
        <v>1.1681356857866712E-2</v>
      </c>
      <c r="EP137" s="74">
        <v>5.840678428933356E-3</v>
      </c>
      <c r="EQ137" s="74">
        <v>2.9203392144666777E-2</v>
      </c>
      <c r="ER137" s="74">
        <v>8.7610176434000323E-3</v>
      </c>
      <c r="ES137" s="74">
        <v>5.840678428933356E-3</v>
      </c>
      <c r="ET137" s="74">
        <v>2.920339214466678E-3</v>
      </c>
      <c r="EU137" s="74">
        <v>1.7522035286800068E-2</v>
      </c>
      <c r="EV137" s="74">
        <v>2.920339214466678E-3</v>
      </c>
      <c r="EW137" s="74">
        <v>5.840678428933356E-3</v>
      </c>
      <c r="EX137" s="74">
        <v>8.7610176434000323E-3</v>
      </c>
      <c r="EY137" s="74">
        <v>5.5486445074866872E-2</v>
      </c>
      <c r="EZ137" s="74">
        <v>1.7</v>
      </c>
      <c r="FA137" s="74">
        <v>1</v>
      </c>
      <c r="FB137" s="74">
        <v>0.66666666666666674</v>
      </c>
      <c r="FC137" s="74">
        <v>1.9237460891867177</v>
      </c>
      <c r="FD137" s="74">
        <v>2.0490534401408976E-3</v>
      </c>
      <c r="FE137" s="70">
        <v>0</v>
      </c>
      <c r="FF137" s="70">
        <v>0</v>
      </c>
      <c r="FG137" s="74">
        <v>2.5724989618454356E-3</v>
      </c>
      <c r="FH137" s="74">
        <v>8.64031081181167E-3</v>
      </c>
      <c r="FI137" s="74">
        <v>6.1182751013801016E-3</v>
      </c>
      <c r="FJ137" s="74">
        <v>1.8748748152326114E-3</v>
      </c>
      <c r="FK137" s="74">
        <v>7.5879019438568566E-3</v>
      </c>
      <c r="FL137" s="74">
        <v>2.8842915074267575E-2</v>
      </c>
      <c r="FM137" s="70" t="s">
        <v>402</v>
      </c>
      <c r="FN137" s="70" t="s">
        <v>402</v>
      </c>
      <c r="FO137" s="70" t="s">
        <v>403</v>
      </c>
      <c r="FP137" s="70" t="s">
        <v>392</v>
      </c>
      <c r="FQ137" s="70" t="s">
        <v>392</v>
      </c>
    </row>
    <row r="205" spans="44:168" ht="12.75" customHeight="1" x14ac:dyDescent="0.25">
      <c r="AR205" s="86"/>
      <c r="AS205" s="86"/>
      <c r="AT205" s="86"/>
      <c r="AU205" s="86"/>
      <c r="AV205" s="74"/>
      <c r="AW205" s="74"/>
      <c r="AX205" s="74"/>
      <c r="AY205" s="74"/>
      <c r="EL205" s="83"/>
      <c r="EM205" s="83"/>
      <c r="EN205" s="83"/>
      <c r="EO205" s="83"/>
      <c r="FI205" s="70"/>
      <c r="FJ205" s="70"/>
      <c r="FK205" s="70"/>
      <c r="FL205" s="70"/>
    </row>
    <row r="206" spans="44:168" ht="12.75" customHeight="1" x14ac:dyDescent="0.25">
      <c r="AR206" s="86"/>
      <c r="AS206" s="86"/>
      <c r="AT206" s="86"/>
      <c r="AU206" s="86"/>
      <c r="AV206" s="74"/>
      <c r="AW206" s="74"/>
      <c r="AX206" s="74"/>
      <c r="AY206" s="74"/>
      <c r="EL206" s="83"/>
      <c r="EM206" s="83"/>
      <c r="EN206" s="83"/>
      <c r="EO206" s="83"/>
      <c r="FI206" s="70"/>
      <c r="FJ206" s="70"/>
      <c r="FK206" s="70"/>
      <c r="FL206" s="70"/>
    </row>
    <row r="207" spans="44:168" ht="12.75" customHeight="1" x14ac:dyDescent="0.25">
      <c r="AR207" s="86"/>
      <c r="AS207" s="86"/>
      <c r="AT207" s="86"/>
      <c r="AU207" s="86"/>
      <c r="AV207" s="74"/>
      <c r="AW207" s="74"/>
      <c r="AX207" s="74"/>
      <c r="AY207" s="74"/>
      <c r="EL207" s="83"/>
      <c r="EM207" s="83"/>
      <c r="EN207" s="83"/>
      <c r="EO207" s="83"/>
      <c r="FI207" s="70"/>
      <c r="FJ207" s="70"/>
      <c r="FK207" s="70"/>
      <c r="FL207" s="70"/>
    </row>
    <row r="208" spans="44:168" ht="12.75" customHeight="1" x14ac:dyDescent="0.25">
      <c r="AR208" s="86"/>
      <c r="AS208" s="86"/>
      <c r="AT208" s="86"/>
      <c r="AU208" s="86"/>
      <c r="AV208" s="74"/>
      <c r="AW208" s="74"/>
      <c r="AX208" s="74"/>
      <c r="AY208" s="74"/>
      <c r="EL208" s="83"/>
      <c r="EM208" s="83"/>
      <c r="EN208" s="83"/>
      <c r="EO208" s="83"/>
      <c r="FI208" s="70"/>
      <c r="FJ208" s="70"/>
      <c r="FK208" s="70"/>
      <c r="FL208" s="70"/>
    </row>
    <row r="209" spans="44:168" ht="12.75" customHeight="1" x14ac:dyDescent="0.25">
      <c r="AR209" s="86"/>
      <c r="AS209" s="86"/>
      <c r="AT209" s="86"/>
      <c r="AU209" s="86"/>
      <c r="AV209" s="74"/>
      <c r="AW209" s="74"/>
      <c r="AX209" s="74"/>
      <c r="AY209" s="74"/>
      <c r="EL209" s="83"/>
      <c r="EM209" s="83"/>
      <c r="EN209" s="83"/>
      <c r="EO209" s="83"/>
      <c r="FI209" s="70"/>
      <c r="FJ209" s="70"/>
      <c r="FK209" s="70"/>
      <c r="FL209" s="70"/>
    </row>
    <row r="210" spans="44:168" ht="12.75" customHeight="1" x14ac:dyDescent="0.25">
      <c r="AR210" s="86"/>
      <c r="AS210" s="86"/>
      <c r="AT210" s="86"/>
      <c r="AU210" s="86"/>
      <c r="AV210" s="74"/>
      <c r="AW210" s="74"/>
      <c r="AX210" s="74"/>
      <c r="AY210" s="74"/>
      <c r="EL210" s="83"/>
      <c r="EM210" s="83"/>
      <c r="EN210" s="83"/>
      <c r="EO210" s="83"/>
      <c r="FI210" s="70"/>
      <c r="FJ210" s="70"/>
      <c r="FK210" s="70"/>
      <c r="FL210" s="70"/>
    </row>
    <row r="211" spans="44:168" ht="12.75" customHeight="1" x14ac:dyDescent="0.25">
      <c r="AR211" s="86"/>
      <c r="AS211" s="86"/>
      <c r="AT211" s="86"/>
      <c r="AU211" s="86"/>
      <c r="AV211" s="74"/>
      <c r="AW211" s="74"/>
      <c r="AX211" s="74"/>
      <c r="AY211" s="74"/>
      <c r="EL211" s="83"/>
      <c r="EM211" s="83"/>
      <c r="EN211" s="83"/>
      <c r="EO211" s="83"/>
      <c r="FI211" s="70"/>
      <c r="FJ211" s="70"/>
      <c r="FK211" s="70"/>
      <c r="FL211" s="70"/>
    </row>
    <row r="212" spans="44:168" ht="12.75" customHeight="1" x14ac:dyDescent="0.25">
      <c r="AR212" s="86"/>
      <c r="AS212" s="86"/>
      <c r="AT212" s="86"/>
      <c r="AU212" s="86"/>
      <c r="AV212" s="74"/>
      <c r="AW212" s="74"/>
      <c r="AX212" s="74"/>
      <c r="AY212" s="74"/>
      <c r="EL212" s="83"/>
      <c r="EM212" s="83"/>
      <c r="EN212" s="83"/>
      <c r="EO212" s="83"/>
      <c r="FI212" s="70"/>
      <c r="FJ212" s="70"/>
      <c r="FK212" s="70"/>
      <c r="FL212" s="70"/>
    </row>
    <row r="213" spans="44:168" ht="12.75" customHeight="1" x14ac:dyDescent="0.25">
      <c r="AR213" s="86"/>
      <c r="AS213" s="86"/>
      <c r="AT213" s="86"/>
      <c r="AU213" s="86"/>
      <c r="AV213" s="74"/>
      <c r="AW213" s="74"/>
      <c r="AX213" s="74"/>
      <c r="AY213" s="74"/>
      <c r="EL213" s="83"/>
      <c r="EM213" s="83"/>
      <c r="EN213" s="83"/>
      <c r="EO213" s="83"/>
      <c r="FI213" s="70"/>
      <c r="FJ213" s="70"/>
      <c r="FK213" s="70"/>
      <c r="FL213" s="70"/>
    </row>
    <row r="214" spans="44:168" ht="12.75" customHeight="1" x14ac:dyDescent="0.25">
      <c r="AR214" s="86"/>
      <c r="AS214" s="86"/>
      <c r="AT214" s="86"/>
      <c r="AU214" s="86"/>
      <c r="AV214" s="74"/>
      <c r="AW214" s="74"/>
      <c r="AX214" s="74"/>
      <c r="AY214" s="74"/>
      <c r="EL214" s="83"/>
      <c r="EM214" s="83"/>
      <c r="EN214" s="83"/>
      <c r="EO214" s="83"/>
      <c r="FI214" s="70"/>
      <c r="FJ214" s="70"/>
      <c r="FK214" s="70"/>
      <c r="FL214" s="70"/>
    </row>
    <row r="215" spans="44:168" ht="12.75" customHeight="1" x14ac:dyDescent="0.25">
      <c r="AR215" s="86"/>
      <c r="AS215" s="86"/>
      <c r="AT215" s="86"/>
      <c r="AU215" s="86"/>
      <c r="AV215" s="74"/>
      <c r="AW215" s="74"/>
      <c r="AX215" s="74"/>
      <c r="AY215" s="74"/>
      <c r="EL215" s="83"/>
      <c r="EM215" s="83"/>
      <c r="EN215" s="83"/>
      <c r="EO215" s="83"/>
      <c r="FI215" s="70"/>
      <c r="FJ215" s="70"/>
      <c r="FK215" s="70"/>
      <c r="FL215" s="70"/>
    </row>
    <row r="216" spans="44:168" ht="12.75" customHeight="1" x14ac:dyDescent="0.25">
      <c r="AR216" s="86"/>
      <c r="AS216" s="86"/>
      <c r="AT216" s="86"/>
      <c r="AU216" s="86"/>
      <c r="AV216" s="74"/>
      <c r="AW216" s="74"/>
      <c r="AX216" s="74"/>
      <c r="AY216" s="74"/>
      <c r="EL216" s="83"/>
      <c r="EM216" s="83"/>
      <c r="EN216" s="83"/>
      <c r="EO216" s="83"/>
      <c r="FI216" s="70"/>
      <c r="FJ216" s="70"/>
      <c r="FK216" s="70"/>
      <c r="FL216" s="70"/>
    </row>
    <row r="217" spans="44:168" ht="12.75" customHeight="1" x14ac:dyDescent="0.25">
      <c r="AR217" s="86"/>
      <c r="AS217" s="86"/>
      <c r="AT217" s="86"/>
      <c r="AU217" s="86"/>
      <c r="AV217" s="74"/>
      <c r="AW217" s="74"/>
      <c r="AX217" s="74"/>
      <c r="AY217" s="74"/>
      <c r="EL217" s="83"/>
      <c r="EM217" s="83"/>
      <c r="EN217" s="83"/>
      <c r="EO217" s="83"/>
      <c r="FI217" s="70"/>
      <c r="FJ217" s="70"/>
      <c r="FK217" s="70"/>
      <c r="FL217" s="70"/>
    </row>
    <row r="218" spans="44:168" ht="12.75" customHeight="1" x14ac:dyDescent="0.25">
      <c r="AR218" s="86"/>
      <c r="AS218" s="86"/>
      <c r="AT218" s="86"/>
      <c r="AU218" s="86"/>
      <c r="AV218" s="74"/>
      <c r="AW218" s="74"/>
      <c r="AX218" s="74"/>
      <c r="AY218" s="74"/>
      <c r="EL218" s="83"/>
      <c r="EM218" s="83"/>
      <c r="EN218" s="83"/>
      <c r="EO218" s="83"/>
      <c r="FI218" s="70"/>
      <c r="FJ218" s="70"/>
      <c r="FK218" s="70"/>
      <c r="FL218" s="70"/>
    </row>
    <row r="219" spans="44:168" ht="12.75" customHeight="1" x14ac:dyDescent="0.25">
      <c r="AR219" s="86"/>
      <c r="AS219" s="86"/>
      <c r="AT219" s="86"/>
      <c r="AU219" s="86"/>
      <c r="AV219" s="74"/>
      <c r="AW219" s="74"/>
      <c r="AX219" s="74"/>
      <c r="AY219" s="74"/>
      <c r="EL219" s="83"/>
      <c r="EM219" s="83"/>
      <c r="EN219" s="83"/>
      <c r="EO219" s="83"/>
      <c r="FI219" s="70"/>
      <c r="FJ219" s="70"/>
      <c r="FK219" s="70"/>
      <c r="FL219" s="70"/>
    </row>
    <row r="220" spans="44:168" ht="12.75" customHeight="1" x14ac:dyDescent="0.25">
      <c r="AR220" s="86"/>
      <c r="AS220" s="86"/>
      <c r="AT220" s="86"/>
      <c r="AU220" s="86"/>
      <c r="AV220" s="74"/>
      <c r="AW220" s="74"/>
      <c r="AX220" s="74"/>
      <c r="AY220" s="74"/>
      <c r="EL220" s="83"/>
      <c r="EM220" s="83"/>
      <c r="EN220" s="83"/>
      <c r="EO220" s="83"/>
      <c r="FI220" s="70"/>
      <c r="FJ220" s="70"/>
      <c r="FK220" s="70"/>
      <c r="FL220" s="70"/>
    </row>
    <row r="221" spans="44:168" ht="12.75" customHeight="1" x14ac:dyDescent="0.25">
      <c r="AR221" s="86"/>
      <c r="AS221" s="86"/>
      <c r="AT221" s="86"/>
      <c r="AU221" s="86"/>
      <c r="AV221" s="74"/>
      <c r="AW221" s="74"/>
      <c r="AX221" s="74"/>
      <c r="AY221" s="74"/>
      <c r="EL221" s="83"/>
      <c r="EM221" s="83"/>
      <c r="EN221" s="83"/>
      <c r="EO221" s="83"/>
      <c r="FI221" s="70"/>
      <c r="FJ221" s="70"/>
      <c r="FK221" s="70"/>
      <c r="FL221" s="70"/>
    </row>
    <row r="222" spans="44:168" ht="12.75" customHeight="1" x14ac:dyDescent="0.25">
      <c r="AR222" s="86"/>
      <c r="AS222" s="86"/>
      <c r="AT222" s="86"/>
      <c r="AU222" s="86"/>
      <c r="AV222" s="74"/>
      <c r="AW222" s="74"/>
      <c r="AX222" s="74"/>
      <c r="AY222" s="74"/>
      <c r="EL222" s="83"/>
      <c r="EM222" s="83"/>
      <c r="EN222" s="83"/>
      <c r="EO222" s="83"/>
      <c r="FI222" s="70"/>
      <c r="FJ222" s="70"/>
      <c r="FK222" s="70"/>
      <c r="FL222" s="70"/>
    </row>
    <row r="223" spans="44:168" ht="12.75" customHeight="1" x14ac:dyDescent="0.25">
      <c r="AR223" s="86"/>
      <c r="AS223" s="86"/>
      <c r="AT223" s="86"/>
      <c r="AU223" s="86"/>
      <c r="AV223" s="74"/>
      <c r="AW223" s="74"/>
      <c r="AX223" s="74"/>
      <c r="AY223" s="74"/>
      <c r="EL223" s="83"/>
      <c r="EM223" s="83"/>
      <c r="EN223" s="83"/>
      <c r="EO223" s="83"/>
      <c r="FI223" s="70"/>
      <c r="FJ223" s="70"/>
      <c r="FK223" s="70"/>
      <c r="FL223" s="70"/>
    </row>
    <row r="224" spans="44:168" ht="12.75" customHeight="1" x14ac:dyDescent="0.25">
      <c r="AR224" s="86"/>
      <c r="AS224" s="86"/>
      <c r="AT224" s="86"/>
      <c r="AU224" s="86"/>
      <c r="AV224" s="74"/>
      <c r="AW224" s="74"/>
      <c r="AX224" s="74"/>
      <c r="AY224" s="74"/>
      <c r="EL224" s="83"/>
      <c r="EM224" s="83"/>
      <c r="EN224" s="83"/>
      <c r="EO224" s="83"/>
      <c r="FI224" s="70"/>
      <c r="FJ224" s="70"/>
      <c r="FK224" s="70"/>
      <c r="FL224" s="70"/>
    </row>
    <row r="225" spans="44:168" ht="12.75" customHeight="1" x14ac:dyDescent="0.25">
      <c r="AR225" s="86"/>
      <c r="AS225" s="86"/>
      <c r="AT225" s="86"/>
      <c r="AU225" s="86"/>
      <c r="AV225" s="74"/>
      <c r="AW225" s="74"/>
      <c r="AX225" s="74"/>
      <c r="AY225" s="74"/>
      <c r="EL225" s="83"/>
      <c r="EM225" s="83"/>
      <c r="EN225" s="83"/>
      <c r="EO225" s="83"/>
      <c r="FI225" s="70"/>
      <c r="FJ225" s="70"/>
      <c r="FK225" s="70"/>
      <c r="FL225" s="70"/>
    </row>
    <row r="226" spans="44:168" ht="12.75" customHeight="1" x14ac:dyDescent="0.25">
      <c r="AR226" s="86"/>
      <c r="AS226" s="86"/>
      <c r="AT226" s="86"/>
      <c r="AU226" s="86"/>
      <c r="AV226" s="74"/>
      <c r="AW226" s="74"/>
      <c r="AX226" s="74"/>
      <c r="AY226" s="74"/>
      <c r="EL226" s="83"/>
      <c r="EM226" s="83"/>
      <c r="EN226" s="83"/>
      <c r="EO226" s="83"/>
      <c r="FI226" s="70"/>
      <c r="FJ226" s="70"/>
      <c r="FK226" s="70"/>
      <c r="FL226" s="70"/>
    </row>
    <row r="227" spans="44:168" ht="12.75" customHeight="1" x14ac:dyDescent="0.25">
      <c r="AR227" s="86"/>
      <c r="AS227" s="86"/>
      <c r="AT227" s="86"/>
      <c r="AU227" s="86"/>
      <c r="AV227" s="74"/>
      <c r="AW227" s="74"/>
      <c r="AX227" s="74"/>
      <c r="AY227" s="74"/>
      <c r="EL227" s="83"/>
      <c r="EM227" s="83"/>
      <c r="EN227" s="83"/>
      <c r="EO227" s="83"/>
      <c r="FI227" s="70"/>
      <c r="FJ227" s="70"/>
      <c r="FK227" s="70"/>
      <c r="FL227" s="70"/>
    </row>
    <row r="228" spans="44:168" ht="12.75" customHeight="1" x14ac:dyDescent="0.25">
      <c r="AR228" s="86"/>
      <c r="AS228" s="86"/>
      <c r="AT228" s="86"/>
      <c r="AU228" s="86"/>
      <c r="AV228" s="74"/>
      <c r="AW228" s="74"/>
      <c r="AX228" s="74"/>
      <c r="AY228" s="74"/>
      <c r="EL228" s="83"/>
      <c r="EM228" s="83"/>
      <c r="EN228" s="83"/>
      <c r="EO228" s="83"/>
      <c r="FI228" s="70"/>
      <c r="FJ228" s="70"/>
      <c r="FK228" s="70"/>
      <c r="FL228" s="70"/>
    </row>
    <row r="229" spans="44:168" ht="12.75" customHeight="1" x14ac:dyDescent="0.25">
      <c r="AR229" s="86"/>
      <c r="AS229" s="86"/>
      <c r="AT229" s="86"/>
      <c r="AU229" s="86"/>
      <c r="AV229" s="74"/>
      <c r="AW229" s="74"/>
      <c r="AX229" s="74"/>
      <c r="AY229" s="74"/>
      <c r="EL229" s="83"/>
      <c r="EM229" s="83"/>
      <c r="EN229" s="83"/>
      <c r="EO229" s="83"/>
      <c r="FI229" s="70"/>
      <c r="FJ229" s="70"/>
      <c r="FK229" s="70"/>
      <c r="FL229" s="70"/>
    </row>
    <row r="230" spans="44:168" ht="12.75" customHeight="1" x14ac:dyDescent="0.25">
      <c r="AR230" s="86"/>
      <c r="AS230" s="86"/>
      <c r="AT230" s="86"/>
      <c r="AU230" s="86"/>
      <c r="AV230" s="74"/>
      <c r="AW230" s="74"/>
      <c r="AX230" s="74"/>
      <c r="AY230" s="74"/>
      <c r="EL230" s="83"/>
      <c r="EM230" s="83"/>
      <c r="EN230" s="83"/>
      <c r="EO230" s="83"/>
      <c r="FI230" s="70"/>
      <c r="FJ230" s="70"/>
      <c r="FK230" s="70"/>
      <c r="FL230" s="70"/>
    </row>
    <row r="231" spans="44:168" ht="12.75" customHeight="1" x14ac:dyDescent="0.25">
      <c r="AR231" s="86"/>
      <c r="AS231" s="86"/>
      <c r="AT231" s="86"/>
      <c r="AU231" s="86"/>
      <c r="AV231" s="74"/>
      <c r="AW231" s="74"/>
      <c r="AX231" s="74"/>
      <c r="AY231" s="74"/>
      <c r="EL231" s="83"/>
      <c r="EM231" s="83"/>
      <c r="EN231" s="83"/>
      <c r="EO231" s="83"/>
      <c r="FI231" s="70"/>
      <c r="FJ231" s="70"/>
      <c r="FK231" s="70"/>
      <c r="FL231" s="70"/>
    </row>
    <row r="232" spans="44:168" ht="12.75" customHeight="1" x14ac:dyDescent="0.25">
      <c r="AR232" s="86"/>
      <c r="AS232" s="86"/>
      <c r="AT232" s="86"/>
      <c r="AU232" s="86"/>
      <c r="AV232" s="74"/>
      <c r="AW232" s="74"/>
      <c r="AX232" s="74"/>
      <c r="AY232" s="74"/>
      <c r="EL232" s="83"/>
      <c r="EM232" s="83"/>
      <c r="EN232" s="83"/>
      <c r="EO232" s="83"/>
      <c r="FI232" s="70"/>
      <c r="FJ232" s="70"/>
      <c r="FK232" s="70"/>
      <c r="FL232" s="70"/>
    </row>
    <row r="233" spans="44:168" ht="12.75" customHeight="1" x14ac:dyDescent="0.25">
      <c r="AR233" s="86"/>
      <c r="AS233" s="86"/>
      <c r="AT233" s="86"/>
      <c r="AU233" s="86"/>
      <c r="AV233" s="74"/>
      <c r="AW233" s="74"/>
      <c r="AX233" s="74"/>
      <c r="AY233" s="74"/>
      <c r="EL233" s="83"/>
      <c r="EM233" s="83"/>
      <c r="EN233" s="83"/>
      <c r="EO233" s="83"/>
      <c r="FI233" s="70"/>
      <c r="FJ233" s="70"/>
      <c r="FK233" s="70"/>
      <c r="FL233" s="70"/>
    </row>
    <row r="234" spans="44:168" ht="12.75" customHeight="1" x14ac:dyDescent="0.25">
      <c r="AR234" s="86"/>
      <c r="AS234" s="86"/>
      <c r="AT234" s="86"/>
      <c r="AU234" s="86"/>
      <c r="AV234" s="74"/>
      <c r="AW234" s="74"/>
      <c r="AX234" s="74"/>
      <c r="AY234" s="74"/>
      <c r="EL234" s="83"/>
      <c r="EM234" s="83"/>
      <c r="EN234" s="83"/>
      <c r="EO234" s="83"/>
      <c r="FI234" s="70"/>
      <c r="FJ234" s="70"/>
      <c r="FK234" s="70"/>
      <c r="FL234" s="70"/>
    </row>
    <row r="235" spans="44:168" ht="12.75" customHeight="1" x14ac:dyDescent="0.25">
      <c r="AR235" s="86"/>
      <c r="AS235" s="86"/>
      <c r="AT235" s="86"/>
      <c r="AU235" s="86"/>
      <c r="AV235" s="74"/>
      <c r="AW235" s="74"/>
      <c r="AX235" s="74"/>
      <c r="AY235" s="74"/>
      <c r="EL235" s="83"/>
      <c r="EM235" s="83"/>
      <c r="EN235" s="83"/>
      <c r="EO235" s="83"/>
      <c r="FI235" s="70"/>
      <c r="FJ235" s="70"/>
      <c r="FK235" s="70"/>
      <c r="FL235" s="70"/>
    </row>
    <row r="236" spans="44:168" ht="12.75" customHeight="1" x14ac:dyDescent="0.25">
      <c r="AR236" s="86"/>
      <c r="AS236" s="86"/>
      <c r="AT236" s="86"/>
      <c r="AU236" s="86"/>
      <c r="AV236" s="74"/>
      <c r="AW236" s="74"/>
      <c r="AX236" s="74"/>
      <c r="AY236" s="74"/>
      <c r="EL236" s="83"/>
      <c r="EM236" s="83"/>
      <c r="EN236" s="83"/>
      <c r="EO236" s="83"/>
      <c r="FI236" s="70"/>
      <c r="FJ236" s="70"/>
      <c r="FK236" s="70"/>
      <c r="FL236" s="70"/>
    </row>
    <row r="237" spans="44:168" ht="12.75" customHeight="1" x14ac:dyDescent="0.25">
      <c r="AR237" s="86"/>
      <c r="AS237" s="86"/>
      <c r="AT237" s="86"/>
      <c r="AU237" s="86"/>
      <c r="AV237" s="74"/>
      <c r="AW237" s="74"/>
      <c r="AX237" s="74"/>
      <c r="AY237" s="74"/>
      <c r="EL237" s="83"/>
      <c r="EM237" s="83"/>
      <c r="EN237" s="83"/>
      <c r="EO237" s="83"/>
      <c r="FI237" s="70"/>
      <c r="FJ237" s="70"/>
      <c r="FK237" s="70"/>
      <c r="FL237" s="70"/>
    </row>
    <row r="238" spans="44:168" ht="12.75" customHeight="1" x14ac:dyDescent="0.25">
      <c r="AR238" s="86"/>
      <c r="AS238" s="86"/>
      <c r="AT238" s="86"/>
      <c r="AU238" s="86"/>
      <c r="AV238" s="74"/>
      <c r="AW238" s="74"/>
      <c r="AX238" s="74"/>
      <c r="AY238" s="74"/>
      <c r="EL238" s="83"/>
      <c r="EM238" s="83"/>
      <c r="EN238" s="83"/>
      <c r="EO238" s="83"/>
      <c r="FI238" s="70"/>
      <c r="FJ238" s="70"/>
      <c r="FK238" s="70"/>
      <c r="FL238" s="70"/>
    </row>
    <row r="239" spans="44:168" ht="12.75" customHeight="1" x14ac:dyDescent="0.25">
      <c r="AR239" s="86"/>
      <c r="AS239" s="86"/>
      <c r="AT239" s="86"/>
      <c r="AU239" s="86"/>
      <c r="AV239" s="74"/>
      <c r="AW239" s="74"/>
      <c r="AX239" s="74"/>
      <c r="AY239" s="74"/>
      <c r="EL239" s="83"/>
      <c r="EM239" s="83"/>
      <c r="EN239" s="83"/>
      <c r="EO239" s="83"/>
      <c r="FI239" s="70"/>
      <c r="FJ239" s="70"/>
      <c r="FK239" s="70"/>
      <c r="FL239" s="70"/>
    </row>
    <row r="240" spans="44:168" ht="12.75" customHeight="1" x14ac:dyDescent="0.25">
      <c r="AR240" s="86"/>
      <c r="AS240" s="86"/>
      <c r="AT240" s="86"/>
      <c r="AU240" s="86"/>
      <c r="AV240" s="74"/>
      <c r="AW240" s="74"/>
      <c r="AX240" s="74"/>
      <c r="AY240" s="74"/>
      <c r="EL240" s="83"/>
      <c r="EM240" s="83"/>
      <c r="EN240" s="83"/>
      <c r="EO240" s="83"/>
      <c r="FI240" s="70"/>
      <c r="FJ240" s="70"/>
      <c r="FK240" s="70"/>
      <c r="FL240" s="70"/>
    </row>
    <row r="241" spans="44:168" ht="12.75" customHeight="1" x14ac:dyDescent="0.25">
      <c r="AR241" s="86"/>
      <c r="AS241" s="86"/>
      <c r="AT241" s="86"/>
      <c r="AU241" s="86"/>
      <c r="AV241" s="74"/>
      <c r="AW241" s="74"/>
      <c r="AX241" s="74"/>
      <c r="AY241" s="74"/>
      <c r="EL241" s="83"/>
      <c r="EM241" s="83"/>
      <c r="EN241" s="83"/>
      <c r="EO241" s="83"/>
      <c r="FI241" s="70"/>
      <c r="FJ241" s="70"/>
      <c r="FK241" s="70"/>
      <c r="FL241" s="70"/>
    </row>
    <row r="242" spans="44:168" ht="12.75" customHeight="1" x14ac:dyDescent="0.25">
      <c r="AR242" s="86"/>
      <c r="AS242" s="86"/>
      <c r="AT242" s="86"/>
      <c r="AU242" s="86"/>
      <c r="AV242" s="74"/>
      <c r="AW242" s="74"/>
      <c r="AX242" s="74"/>
      <c r="AY242" s="74"/>
      <c r="EL242" s="83"/>
      <c r="EM242" s="83"/>
      <c r="EN242" s="83"/>
      <c r="EO242" s="83"/>
      <c r="FI242" s="70"/>
      <c r="FJ242" s="70"/>
      <c r="FK242" s="70"/>
      <c r="FL242" s="70"/>
    </row>
    <row r="243" spans="44:168" ht="12.75" customHeight="1" x14ac:dyDescent="0.25">
      <c r="AR243" s="86"/>
      <c r="AS243" s="86"/>
      <c r="AT243" s="86"/>
      <c r="AU243" s="86"/>
      <c r="AV243" s="74"/>
      <c r="AW243" s="74"/>
      <c r="AX243" s="74"/>
      <c r="AY243" s="74"/>
      <c r="EL243" s="83"/>
      <c r="EM243" s="83"/>
      <c r="EN243" s="83"/>
      <c r="EO243" s="83"/>
      <c r="FI243" s="70"/>
      <c r="FJ243" s="70"/>
      <c r="FK243" s="70"/>
      <c r="FL243" s="70"/>
    </row>
    <row r="244" spans="44:168" ht="12.75" customHeight="1" x14ac:dyDescent="0.25">
      <c r="AR244" s="86"/>
      <c r="AS244" s="86"/>
      <c r="AT244" s="86"/>
      <c r="AU244" s="86"/>
      <c r="AV244" s="74"/>
      <c r="AW244" s="74"/>
      <c r="AX244" s="74"/>
      <c r="AY244" s="74"/>
      <c r="EL244" s="83"/>
      <c r="EM244" s="83"/>
      <c r="EN244" s="83"/>
      <c r="EO244" s="83"/>
      <c r="FI244" s="70"/>
      <c r="FJ244" s="70"/>
      <c r="FK244" s="70"/>
      <c r="FL244" s="70"/>
    </row>
    <row r="245" spans="44:168" ht="12.75" customHeight="1" x14ac:dyDescent="0.25">
      <c r="AR245" s="86"/>
      <c r="AS245" s="86"/>
      <c r="AT245" s="86"/>
      <c r="AU245" s="86"/>
      <c r="AV245" s="74"/>
      <c r="AW245" s="74"/>
      <c r="AX245" s="74"/>
      <c r="AY245" s="74"/>
      <c r="EL245" s="83"/>
      <c r="EM245" s="83"/>
      <c r="EN245" s="83"/>
      <c r="EO245" s="83"/>
      <c r="FI245" s="70"/>
      <c r="FJ245" s="70"/>
      <c r="FK245" s="70"/>
      <c r="FL245" s="70"/>
    </row>
    <row r="246" spans="44:168" ht="12.75" customHeight="1" x14ac:dyDescent="0.25">
      <c r="AR246" s="86"/>
      <c r="AS246" s="86"/>
      <c r="AT246" s="86"/>
      <c r="AU246" s="86"/>
      <c r="AV246" s="74"/>
      <c r="AW246" s="74"/>
      <c r="AX246" s="74"/>
      <c r="AY246" s="74"/>
      <c r="EL246" s="83"/>
      <c r="EM246" s="83"/>
      <c r="EN246" s="83"/>
      <c r="EO246" s="83"/>
      <c r="FI246" s="70"/>
      <c r="FJ246" s="70"/>
      <c r="FK246" s="70"/>
      <c r="FL246" s="70"/>
    </row>
    <row r="247" spans="44:168" ht="12.75" customHeight="1" x14ac:dyDescent="0.25">
      <c r="AR247" s="86"/>
      <c r="AS247" s="86"/>
      <c r="AT247" s="86"/>
      <c r="AU247" s="86"/>
      <c r="AV247" s="74"/>
      <c r="AW247" s="74"/>
      <c r="AX247" s="74"/>
      <c r="AY247" s="74"/>
      <c r="EL247" s="83"/>
      <c r="EM247" s="83"/>
      <c r="EN247" s="83"/>
      <c r="EO247" s="83"/>
      <c r="FI247" s="70"/>
      <c r="FJ247" s="70"/>
      <c r="FK247" s="70"/>
      <c r="FL247" s="70"/>
    </row>
    <row r="248" spans="44:168" ht="12.75" customHeight="1" x14ac:dyDescent="0.25">
      <c r="AR248" s="86"/>
      <c r="AS248" s="86"/>
      <c r="AT248" s="86"/>
      <c r="AU248" s="86"/>
      <c r="AV248" s="74"/>
      <c r="AW248" s="74"/>
      <c r="AX248" s="74"/>
      <c r="AY248" s="74"/>
      <c r="EL248" s="83"/>
      <c r="EM248" s="83"/>
      <c r="EN248" s="83"/>
      <c r="EO248" s="83"/>
      <c r="FI248" s="70"/>
      <c r="FJ248" s="70"/>
      <c r="FK248" s="70"/>
      <c r="FL248" s="70"/>
    </row>
    <row r="249" spans="44:168" ht="12.75" customHeight="1" x14ac:dyDescent="0.25">
      <c r="AR249" s="86"/>
      <c r="AS249" s="86"/>
      <c r="AT249" s="86"/>
      <c r="AU249" s="86"/>
      <c r="AV249" s="74"/>
      <c r="AW249" s="74"/>
      <c r="AX249" s="74"/>
      <c r="AY249" s="74"/>
      <c r="EL249" s="83"/>
      <c r="EM249" s="83"/>
      <c r="EN249" s="83"/>
      <c r="EO249" s="83"/>
      <c r="FI249" s="70"/>
      <c r="FJ249" s="70"/>
      <c r="FK249" s="70"/>
      <c r="FL249" s="70"/>
    </row>
    <row r="250" spans="44:168" ht="12.75" customHeight="1" x14ac:dyDescent="0.25">
      <c r="AR250" s="86"/>
      <c r="AS250" s="86"/>
      <c r="AT250" s="86"/>
      <c r="AU250" s="86"/>
      <c r="AV250" s="74"/>
      <c r="AW250" s="74"/>
      <c r="AX250" s="74"/>
      <c r="AY250" s="74"/>
      <c r="EL250" s="83"/>
      <c r="EM250" s="83"/>
      <c r="EN250" s="83"/>
      <c r="EO250" s="83"/>
      <c r="FI250" s="70"/>
      <c r="FJ250" s="70"/>
      <c r="FK250" s="70"/>
      <c r="FL250" s="70"/>
    </row>
    <row r="251" spans="44:168" ht="12.75" customHeight="1" x14ac:dyDescent="0.25">
      <c r="AR251" s="86"/>
      <c r="AS251" s="86"/>
      <c r="AT251" s="86"/>
      <c r="AU251" s="86"/>
      <c r="AV251" s="74"/>
      <c r="AW251" s="74"/>
      <c r="AX251" s="74"/>
      <c r="AY251" s="74"/>
      <c r="EL251" s="83"/>
      <c r="EM251" s="83"/>
      <c r="EN251" s="83"/>
      <c r="EO251" s="83"/>
      <c r="FI251" s="70"/>
      <c r="FJ251" s="70"/>
      <c r="FK251" s="70"/>
      <c r="FL251" s="70"/>
    </row>
    <row r="252" spans="44:168" ht="12.75" customHeight="1" x14ac:dyDescent="0.25">
      <c r="AR252" s="86"/>
      <c r="AS252" s="86"/>
      <c r="AT252" s="86"/>
      <c r="AU252" s="86"/>
      <c r="AV252" s="74"/>
      <c r="AW252" s="74"/>
      <c r="AX252" s="74"/>
      <c r="AY252" s="74"/>
      <c r="EL252" s="83"/>
      <c r="EM252" s="83"/>
      <c r="EN252" s="83"/>
      <c r="EO252" s="83"/>
      <c r="FI252" s="70"/>
      <c r="FJ252" s="70"/>
      <c r="FK252" s="70"/>
      <c r="FL252" s="70"/>
    </row>
    <row r="253" spans="44:168" ht="12.75" customHeight="1" x14ac:dyDescent="0.25">
      <c r="AR253" s="86"/>
      <c r="AS253" s="86"/>
      <c r="AT253" s="86"/>
      <c r="AU253" s="86"/>
      <c r="AV253" s="74"/>
      <c r="AW253" s="74"/>
      <c r="AX253" s="74"/>
      <c r="AY253" s="74"/>
      <c r="EL253" s="83"/>
      <c r="EM253" s="83"/>
      <c r="EN253" s="83"/>
      <c r="EO253" s="83"/>
      <c r="FI253" s="70"/>
      <c r="FJ253" s="70"/>
      <c r="FK253" s="70"/>
      <c r="FL253" s="70"/>
    </row>
    <row r="254" spans="44:168" ht="12.75" customHeight="1" x14ac:dyDescent="0.25">
      <c r="AR254" s="86"/>
      <c r="AS254" s="86"/>
      <c r="AT254" s="86"/>
      <c r="AU254" s="86"/>
      <c r="AV254" s="74"/>
      <c r="AW254" s="74"/>
      <c r="AX254" s="74"/>
      <c r="AY254" s="74"/>
      <c r="EL254" s="83"/>
      <c r="EM254" s="83"/>
      <c r="EN254" s="83"/>
      <c r="EO254" s="83"/>
      <c r="FI254" s="70"/>
      <c r="FJ254" s="70"/>
      <c r="FK254" s="70"/>
      <c r="FL254" s="70"/>
    </row>
    <row r="255" spans="44:168" ht="12.75" customHeight="1" x14ac:dyDescent="0.25">
      <c r="AR255" s="86"/>
      <c r="AS255" s="86"/>
      <c r="AT255" s="86"/>
      <c r="AU255" s="86"/>
      <c r="AV255" s="74"/>
      <c r="AW255" s="74"/>
      <c r="AX255" s="74"/>
      <c r="AY255" s="74"/>
      <c r="EL255" s="83"/>
      <c r="EM255" s="83"/>
      <c r="EN255" s="83"/>
      <c r="EO255" s="83"/>
      <c r="FI255" s="70"/>
      <c r="FJ255" s="70"/>
      <c r="FK255" s="70"/>
      <c r="FL255" s="70"/>
    </row>
    <row r="256" spans="44:168" ht="12.75" customHeight="1" x14ac:dyDescent="0.25">
      <c r="AR256" s="86"/>
      <c r="AS256" s="86"/>
      <c r="AT256" s="86"/>
      <c r="AU256" s="86"/>
      <c r="AV256" s="74"/>
      <c r="AW256" s="74"/>
      <c r="AX256" s="74"/>
      <c r="AY256" s="74"/>
      <c r="EL256" s="83"/>
      <c r="EM256" s="83"/>
      <c r="EN256" s="83"/>
      <c r="EO256" s="83"/>
      <c r="FI256" s="70"/>
      <c r="FJ256" s="70"/>
      <c r="FK256" s="70"/>
      <c r="FL256" s="70"/>
    </row>
    <row r="257" spans="44:168" ht="12.75" customHeight="1" x14ac:dyDescent="0.25">
      <c r="AR257" s="86"/>
      <c r="AS257" s="86"/>
      <c r="AT257" s="86"/>
      <c r="AU257" s="86"/>
      <c r="AV257" s="74"/>
      <c r="AW257" s="74"/>
      <c r="AX257" s="74"/>
      <c r="AY257" s="74"/>
      <c r="EL257" s="83"/>
      <c r="EM257" s="83"/>
      <c r="EN257" s="83"/>
      <c r="EO257" s="83"/>
      <c r="FI257" s="70"/>
      <c r="FJ257" s="70"/>
      <c r="FK257" s="70"/>
      <c r="FL257" s="70"/>
    </row>
    <row r="258" spans="44:168" ht="12.75" customHeight="1" x14ac:dyDescent="0.25">
      <c r="AR258" s="86"/>
      <c r="AS258" s="86"/>
      <c r="AT258" s="86"/>
      <c r="AU258" s="86"/>
      <c r="AV258" s="74"/>
      <c r="AW258" s="74"/>
      <c r="AX258" s="74"/>
      <c r="AY258" s="74"/>
      <c r="EL258" s="83"/>
      <c r="EM258" s="83"/>
      <c r="EN258" s="83"/>
      <c r="EO258" s="83"/>
      <c r="FI258" s="70"/>
      <c r="FJ258" s="70"/>
      <c r="FK258" s="70"/>
      <c r="FL258" s="70"/>
    </row>
    <row r="259" spans="44:168" ht="12.75" customHeight="1" x14ac:dyDescent="0.25">
      <c r="AR259" s="86"/>
      <c r="AS259" s="86"/>
      <c r="AT259" s="86"/>
      <c r="AU259" s="86"/>
      <c r="AV259" s="74"/>
      <c r="AW259" s="74"/>
      <c r="AX259" s="74"/>
      <c r="AY259" s="74"/>
      <c r="EL259" s="83"/>
      <c r="EM259" s="83"/>
      <c r="EN259" s="83"/>
      <c r="EO259" s="83"/>
      <c r="FI259" s="70"/>
      <c r="FJ259" s="70"/>
      <c r="FK259" s="70"/>
      <c r="FL259" s="70"/>
    </row>
    <row r="260" spans="44:168" ht="12.75" customHeight="1" x14ac:dyDescent="0.25">
      <c r="AR260" s="86"/>
      <c r="AS260" s="86"/>
      <c r="AT260" s="86"/>
      <c r="AU260" s="86"/>
      <c r="AV260" s="74"/>
      <c r="AW260" s="74"/>
      <c r="AX260" s="74"/>
      <c r="AY260" s="74"/>
      <c r="EL260" s="83"/>
      <c r="EM260" s="83"/>
      <c r="EN260" s="83"/>
      <c r="EO260" s="83"/>
      <c r="FI260" s="70"/>
      <c r="FJ260" s="70"/>
      <c r="FK260" s="70"/>
      <c r="FL260" s="70"/>
    </row>
    <row r="261" spans="44:168" ht="12.75" customHeight="1" x14ac:dyDescent="0.25">
      <c r="AR261" s="86"/>
      <c r="AS261" s="86"/>
      <c r="AT261" s="86"/>
      <c r="AU261" s="86"/>
      <c r="AV261" s="74"/>
      <c r="AW261" s="74"/>
      <c r="AX261" s="74"/>
      <c r="AY261" s="74"/>
      <c r="EL261" s="83"/>
      <c r="EM261" s="83"/>
      <c r="EN261" s="83"/>
      <c r="EO261" s="83"/>
      <c r="FI261" s="70"/>
      <c r="FJ261" s="70"/>
      <c r="FK261" s="70"/>
      <c r="FL261" s="70"/>
    </row>
    <row r="262" spans="44:168" ht="12.75" customHeight="1" x14ac:dyDescent="0.25">
      <c r="AR262" s="86"/>
      <c r="AS262" s="86"/>
      <c r="AT262" s="86"/>
      <c r="AU262" s="86"/>
      <c r="AV262" s="74"/>
      <c r="AW262" s="74"/>
      <c r="AX262" s="74"/>
      <c r="AY262" s="74"/>
      <c r="EL262" s="83"/>
      <c r="EM262" s="83"/>
      <c r="EN262" s="83"/>
      <c r="EO262" s="83"/>
      <c r="FI262" s="70"/>
      <c r="FJ262" s="70"/>
      <c r="FK262" s="70"/>
      <c r="FL262" s="70"/>
    </row>
    <row r="263" spans="44:168" ht="12.75" customHeight="1" x14ac:dyDescent="0.25">
      <c r="AR263" s="86"/>
      <c r="AS263" s="86"/>
      <c r="AT263" s="86"/>
      <c r="AU263" s="86"/>
      <c r="AV263" s="74"/>
      <c r="AW263" s="74"/>
      <c r="AX263" s="74"/>
      <c r="AY263" s="74"/>
      <c r="EL263" s="83"/>
      <c r="EM263" s="83"/>
      <c r="EN263" s="83"/>
      <c r="EO263" s="83"/>
      <c r="FI263" s="70"/>
      <c r="FJ263" s="70"/>
      <c r="FK263" s="70"/>
      <c r="FL263" s="70"/>
    </row>
    <row r="264" spans="44:168" ht="12.75" customHeight="1" x14ac:dyDescent="0.25">
      <c r="AR264" s="86"/>
      <c r="AS264" s="86"/>
      <c r="AT264" s="86"/>
      <c r="AU264" s="86"/>
      <c r="AV264" s="74"/>
      <c r="AW264" s="74"/>
      <c r="AX264" s="74"/>
      <c r="AY264" s="74"/>
      <c r="EL264" s="83"/>
      <c r="EM264" s="83"/>
      <c r="EN264" s="83"/>
      <c r="EO264" s="83"/>
      <c r="FI264" s="70"/>
      <c r="FJ264" s="70"/>
      <c r="FK264" s="70"/>
      <c r="FL264" s="70"/>
    </row>
    <row r="265" spans="44:168" ht="12.75" customHeight="1" x14ac:dyDescent="0.25">
      <c r="AR265" s="86"/>
      <c r="AS265" s="86"/>
      <c r="AT265" s="86"/>
      <c r="AU265" s="86"/>
      <c r="AV265" s="74"/>
      <c r="AW265" s="74"/>
      <c r="AX265" s="74"/>
      <c r="AY265" s="74"/>
      <c r="EL265" s="83"/>
      <c r="EM265" s="83"/>
      <c r="EN265" s="83"/>
      <c r="EO265" s="83"/>
      <c r="FI265" s="70"/>
      <c r="FJ265" s="70"/>
      <c r="FK265" s="70"/>
      <c r="FL265" s="70"/>
    </row>
    <row r="266" spans="44:168" ht="12.75" customHeight="1" x14ac:dyDescent="0.25">
      <c r="AR266" s="86"/>
      <c r="AS266" s="86"/>
      <c r="AT266" s="86"/>
      <c r="AU266" s="86"/>
      <c r="AV266" s="74"/>
      <c r="AW266" s="74"/>
      <c r="AX266" s="74"/>
      <c r="AY266" s="74"/>
      <c r="EL266" s="83"/>
      <c r="EM266" s="83"/>
      <c r="EN266" s="83"/>
      <c r="EO266" s="83"/>
      <c r="FI266" s="70"/>
      <c r="FJ266" s="70"/>
      <c r="FK266" s="70"/>
      <c r="FL266" s="70"/>
    </row>
    <row r="267" spans="44:168" ht="12.75" customHeight="1" x14ac:dyDescent="0.25">
      <c r="AR267" s="86"/>
      <c r="AS267" s="86"/>
      <c r="AT267" s="86"/>
      <c r="AU267" s="86"/>
      <c r="AV267" s="74"/>
      <c r="AW267" s="74"/>
      <c r="AX267" s="74"/>
      <c r="AY267" s="74"/>
      <c r="EL267" s="83"/>
      <c r="EM267" s="83"/>
      <c r="EN267" s="83"/>
      <c r="EO267" s="83"/>
      <c r="FI267" s="70"/>
      <c r="FJ267" s="70"/>
      <c r="FK267" s="70"/>
      <c r="FL267" s="70"/>
    </row>
    <row r="268" spans="44:168" ht="12.75" customHeight="1" x14ac:dyDescent="0.25">
      <c r="AR268" s="86"/>
      <c r="AS268" s="86"/>
      <c r="AT268" s="86"/>
      <c r="AU268" s="86"/>
      <c r="AV268" s="74"/>
      <c r="AW268" s="74"/>
      <c r="AX268" s="74"/>
      <c r="AY268" s="74"/>
      <c r="EL268" s="83"/>
      <c r="EM268" s="83"/>
      <c r="EN268" s="83"/>
      <c r="EO268" s="83"/>
      <c r="FI268" s="70"/>
      <c r="FJ268" s="70"/>
      <c r="FK268" s="70"/>
      <c r="FL268" s="70"/>
    </row>
    <row r="269" spans="44:168" ht="12.75" customHeight="1" x14ac:dyDescent="0.25">
      <c r="AR269" s="86"/>
      <c r="AS269" s="86"/>
      <c r="AT269" s="86"/>
      <c r="AU269" s="86"/>
      <c r="AV269" s="74"/>
      <c r="AW269" s="74"/>
      <c r="AX269" s="74"/>
      <c r="AY269" s="74"/>
      <c r="EL269" s="83"/>
      <c r="EM269" s="83"/>
      <c r="EN269" s="83"/>
      <c r="EO269" s="83"/>
      <c r="FI269" s="70"/>
      <c r="FJ269" s="70"/>
      <c r="FK269" s="70"/>
      <c r="FL269" s="70"/>
    </row>
    <row r="270" spans="44:168" ht="12.75" customHeight="1" x14ac:dyDescent="0.25">
      <c r="AR270" s="86"/>
      <c r="AS270" s="86"/>
      <c r="AT270" s="86"/>
      <c r="AU270" s="86"/>
      <c r="AV270" s="74"/>
      <c r="AW270" s="74"/>
      <c r="AX270" s="74"/>
      <c r="AY270" s="74"/>
      <c r="EL270" s="83"/>
      <c r="EM270" s="83"/>
      <c r="EN270" s="83"/>
      <c r="EO270" s="83"/>
      <c r="FI270" s="70"/>
      <c r="FJ270" s="70"/>
      <c r="FK270" s="70"/>
      <c r="FL270" s="70"/>
    </row>
    <row r="271" spans="44:168" ht="12.75" customHeight="1" x14ac:dyDescent="0.25">
      <c r="AR271" s="86"/>
      <c r="AS271" s="86"/>
      <c r="AT271" s="86"/>
      <c r="AU271" s="86"/>
      <c r="AV271" s="74"/>
      <c r="AW271" s="74"/>
      <c r="AX271" s="74"/>
      <c r="AY271" s="74"/>
      <c r="EL271" s="83"/>
      <c r="EM271" s="83"/>
      <c r="EN271" s="83"/>
      <c r="EO271" s="83"/>
      <c r="FI271" s="70"/>
      <c r="FJ271" s="70"/>
      <c r="FK271" s="70"/>
      <c r="FL271" s="70"/>
    </row>
    <row r="272" spans="44:168" ht="12.75" customHeight="1" x14ac:dyDescent="0.25">
      <c r="AR272" s="86"/>
      <c r="AS272" s="86"/>
      <c r="AT272" s="86"/>
      <c r="AU272" s="86"/>
      <c r="AV272" s="74"/>
      <c r="AW272" s="74"/>
      <c r="AX272" s="74"/>
      <c r="AY272" s="74"/>
      <c r="EL272" s="83"/>
      <c r="EM272" s="83"/>
      <c r="EN272" s="83"/>
      <c r="EO272" s="83"/>
      <c r="FI272" s="70"/>
      <c r="FJ272" s="70"/>
      <c r="FK272" s="70"/>
      <c r="FL272" s="70"/>
    </row>
    <row r="273" spans="44:168" ht="12.75" customHeight="1" x14ac:dyDescent="0.25">
      <c r="AR273" s="86"/>
      <c r="AS273" s="86"/>
      <c r="AT273" s="86"/>
      <c r="AU273" s="86"/>
      <c r="AV273" s="74"/>
      <c r="AW273" s="74"/>
      <c r="AX273" s="74"/>
      <c r="AY273" s="74"/>
      <c r="EL273" s="83"/>
      <c r="EM273" s="83"/>
      <c r="EN273" s="83"/>
      <c r="EO273" s="83"/>
      <c r="FI273" s="70"/>
      <c r="FJ273" s="70"/>
      <c r="FK273" s="70"/>
      <c r="FL273" s="70"/>
    </row>
    <row r="274" spans="44:168" ht="12.75" customHeight="1" x14ac:dyDescent="0.25">
      <c r="AR274" s="86"/>
      <c r="AS274" s="86"/>
      <c r="AT274" s="86"/>
      <c r="AU274" s="86"/>
      <c r="AV274" s="74"/>
      <c r="AW274" s="74"/>
      <c r="AX274" s="74"/>
      <c r="AY274" s="74"/>
      <c r="EL274" s="83"/>
      <c r="EM274" s="83"/>
      <c r="EN274" s="83"/>
      <c r="EO274" s="83"/>
      <c r="FI274" s="70"/>
      <c r="FJ274" s="70"/>
      <c r="FK274" s="70"/>
      <c r="FL274" s="70"/>
    </row>
    <row r="275" spans="44:168" ht="12.75" customHeight="1" x14ac:dyDescent="0.25">
      <c r="AR275" s="86"/>
      <c r="AS275" s="86"/>
      <c r="AT275" s="86"/>
      <c r="AU275" s="86"/>
      <c r="AV275" s="74"/>
      <c r="AW275" s="74"/>
      <c r="AX275" s="74"/>
      <c r="AY275" s="74"/>
      <c r="EL275" s="83"/>
      <c r="EM275" s="83"/>
      <c r="EN275" s="83"/>
      <c r="EO275" s="83"/>
      <c r="FI275" s="70"/>
      <c r="FJ275" s="70"/>
      <c r="FK275" s="70"/>
      <c r="FL275" s="70"/>
    </row>
    <row r="276" spans="44:168" ht="12.75" customHeight="1" x14ac:dyDescent="0.25">
      <c r="AR276" s="86"/>
      <c r="AS276" s="86"/>
      <c r="AT276" s="86"/>
      <c r="AU276" s="86"/>
      <c r="AV276" s="74"/>
      <c r="AW276" s="74"/>
      <c r="AX276" s="74"/>
      <c r="AY276" s="74"/>
      <c r="EL276" s="83"/>
      <c r="EM276" s="83"/>
      <c r="EN276" s="83"/>
      <c r="EO276" s="83"/>
      <c r="FI276" s="70"/>
      <c r="FJ276" s="70"/>
      <c r="FK276" s="70"/>
      <c r="FL276" s="70"/>
    </row>
    <row r="277" spans="44:168" ht="12.75" customHeight="1" x14ac:dyDescent="0.25">
      <c r="AR277" s="86"/>
      <c r="AS277" s="86"/>
      <c r="AT277" s="86"/>
      <c r="AU277" s="86"/>
      <c r="AV277" s="74"/>
      <c r="AW277" s="74"/>
      <c r="AX277" s="74"/>
      <c r="AY277" s="74"/>
      <c r="EL277" s="83"/>
      <c r="EM277" s="83"/>
      <c r="EN277" s="83"/>
      <c r="EO277" s="83"/>
      <c r="FI277" s="70"/>
      <c r="FJ277" s="70"/>
      <c r="FK277" s="70"/>
      <c r="FL277" s="70"/>
    </row>
    <row r="278" spans="44:168" ht="12.75" customHeight="1" x14ac:dyDescent="0.25">
      <c r="AR278" s="86"/>
      <c r="AS278" s="86"/>
      <c r="AT278" s="86"/>
      <c r="AU278" s="86"/>
      <c r="AV278" s="74"/>
      <c r="AW278" s="74"/>
      <c r="AX278" s="74"/>
      <c r="AY278" s="74"/>
      <c r="EL278" s="83"/>
      <c r="EM278" s="83"/>
      <c r="EN278" s="83"/>
      <c r="EO278" s="83"/>
      <c r="FI278" s="70"/>
      <c r="FJ278" s="70"/>
      <c r="FK278" s="70"/>
      <c r="FL278" s="70"/>
    </row>
    <row r="279" spans="44:168" ht="12.75" customHeight="1" x14ac:dyDescent="0.25">
      <c r="AR279" s="86"/>
      <c r="AS279" s="86"/>
      <c r="AT279" s="86"/>
      <c r="AU279" s="86"/>
      <c r="AV279" s="74"/>
      <c r="AW279" s="74"/>
      <c r="AX279" s="74"/>
      <c r="AY279" s="74"/>
      <c r="EL279" s="83"/>
      <c r="EM279" s="83"/>
      <c r="EN279" s="83"/>
      <c r="EO279" s="83"/>
      <c r="FI279" s="70"/>
      <c r="FJ279" s="70"/>
      <c r="FK279" s="70"/>
      <c r="FL279" s="70"/>
    </row>
    <row r="280" spans="44:168" ht="12.75" customHeight="1" x14ac:dyDescent="0.25">
      <c r="AR280" s="86"/>
      <c r="AS280" s="86"/>
      <c r="AT280" s="86"/>
      <c r="AU280" s="86"/>
      <c r="AV280" s="74"/>
      <c r="AW280" s="74"/>
      <c r="AX280" s="74"/>
      <c r="AY280" s="74"/>
      <c r="EL280" s="83"/>
      <c r="EM280" s="83"/>
      <c r="EN280" s="83"/>
      <c r="EO280" s="83"/>
      <c r="FI280" s="70"/>
      <c r="FJ280" s="70"/>
      <c r="FK280" s="70"/>
      <c r="FL280" s="70"/>
    </row>
    <row r="281" spans="44:168" ht="12.75" customHeight="1" x14ac:dyDescent="0.25">
      <c r="AR281" s="86"/>
      <c r="AS281" s="86"/>
      <c r="AT281" s="86"/>
      <c r="AU281" s="86"/>
      <c r="AV281" s="74"/>
      <c r="AW281" s="74"/>
      <c r="AX281" s="74"/>
      <c r="AY281" s="74"/>
      <c r="EL281" s="83"/>
      <c r="EM281" s="83"/>
      <c r="EN281" s="83"/>
      <c r="EO281" s="83"/>
      <c r="FI281" s="70"/>
      <c r="FJ281" s="70"/>
      <c r="FK281" s="70"/>
      <c r="FL281" s="70"/>
    </row>
    <row r="282" spans="44:168" ht="12.75" customHeight="1" x14ac:dyDescent="0.25">
      <c r="AR282" s="86"/>
      <c r="AS282" s="86"/>
      <c r="AT282" s="86"/>
      <c r="AU282" s="86"/>
      <c r="AV282" s="74"/>
      <c r="AW282" s="74"/>
      <c r="AX282" s="74"/>
      <c r="AY282" s="74"/>
      <c r="EL282" s="83"/>
      <c r="EM282" s="83"/>
      <c r="EN282" s="83"/>
      <c r="EO282" s="83"/>
      <c r="FI282" s="70"/>
      <c r="FJ282" s="70"/>
      <c r="FK282" s="70"/>
      <c r="FL282" s="70"/>
    </row>
    <row r="283" spans="44:168" ht="12.75" customHeight="1" x14ac:dyDescent="0.25">
      <c r="AR283" s="86"/>
      <c r="AS283" s="86"/>
      <c r="AT283" s="86"/>
      <c r="AU283" s="86"/>
      <c r="AV283" s="74"/>
      <c r="AW283" s="74"/>
      <c r="AX283" s="74"/>
      <c r="AY283" s="74"/>
      <c r="EL283" s="83"/>
      <c r="EM283" s="83"/>
      <c r="EN283" s="83"/>
      <c r="EO283" s="83"/>
      <c r="FI283" s="70"/>
      <c r="FJ283" s="70"/>
      <c r="FK283" s="70"/>
      <c r="FL283" s="70"/>
    </row>
    <row r="284" spans="44:168" ht="12.75" customHeight="1" x14ac:dyDescent="0.25">
      <c r="AR284" s="86"/>
      <c r="AS284" s="86"/>
      <c r="AT284" s="86"/>
      <c r="AU284" s="86"/>
      <c r="AV284" s="74"/>
      <c r="AW284" s="74"/>
      <c r="AX284" s="74"/>
      <c r="AY284" s="74"/>
      <c r="EL284" s="83"/>
      <c r="EM284" s="83"/>
      <c r="EN284" s="83"/>
      <c r="EO284" s="83"/>
      <c r="FI284" s="70"/>
      <c r="FJ284" s="70"/>
      <c r="FK284" s="70"/>
      <c r="FL284" s="70"/>
    </row>
    <row r="285" spans="44:168" ht="12.75" customHeight="1" x14ac:dyDescent="0.25">
      <c r="AR285" s="86"/>
      <c r="AS285" s="86"/>
      <c r="AT285" s="86"/>
      <c r="AU285" s="86"/>
      <c r="AV285" s="74"/>
      <c r="AW285" s="74"/>
      <c r="AX285" s="74"/>
      <c r="AY285" s="74"/>
      <c r="EL285" s="83"/>
      <c r="EM285" s="83"/>
      <c r="EN285" s="83"/>
      <c r="EO285" s="83"/>
      <c r="FI285" s="70"/>
      <c r="FJ285" s="70"/>
      <c r="FK285" s="70"/>
      <c r="FL285" s="70"/>
    </row>
    <row r="286" spans="44:168" ht="12.75" customHeight="1" x14ac:dyDescent="0.25">
      <c r="AR286" s="86"/>
      <c r="AS286" s="86"/>
      <c r="AT286" s="86"/>
      <c r="AU286" s="86"/>
      <c r="AV286" s="74"/>
      <c r="AW286" s="74"/>
      <c r="AX286" s="74"/>
      <c r="AY286" s="74"/>
      <c r="EL286" s="83"/>
      <c r="EM286" s="83"/>
      <c r="EN286" s="83"/>
      <c r="EO286" s="83"/>
      <c r="FI286" s="70"/>
      <c r="FJ286" s="70"/>
      <c r="FK286" s="70"/>
      <c r="FL286" s="70"/>
    </row>
    <row r="287" spans="44:168" ht="12.75" customHeight="1" x14ac:dyDescent="0.25">
      <c r="AR287" s="86"/>
      <c r="AS287" s="86"/>
      <c r="AT287" s="86"/>
      <c r="AU287" s="86"/>
      <c r="AV287" s="74"/>
      <c r="AW287" s="74"/>
      <c r="AX287" s="74"/>
      <c r="AY287" s="74"/>
      <c r="EL287" s="83"/>
      <c r="EM287" s="83"/>
      <c r="EN287" s="83"/>
      <c r="EO287" s="83"/>
      <c r="FI287" s="70"/>
      <c r="FJ287" s="70"/>
      <c r="FK287" s="70"/>
      <c r="FL287" s="70"/>
    </row>
    <row r="288" spans="44:168" ht="12.75" customHeight="1" x14ac:dyDescent="0.25">
      <c r="AR288" s="86"/>
      <c r="AS288" s="86"/>
      <c r="AT288" s="86"/>
      <c r="AU288" s="86"/>
      <c r="AV288" s="74"/>
      <c r="AW288" s="74"/>
      <c r="AX288" s="74"/>
      <c r="AY288" s="74"/>
      <c r="EL288" s="83"/>
      <c r="EM288" s="83"/>
      <c r="EN288" s="83"/>
      <c r="EO288" s="83"/>
      <c r="FI288" s="70"/>
      <c r="FJ288" s="70"/>
      <c r="FK288" s="70"/>
      <c r="FL288" s="7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F6D82A5361CC44AFD89B42660D4C1C" ma:contentTypeVersion="11" ma:contentTypeDescription="Skapa ett nytt dokument." ma:contentTypeScope="" ma:versionID="84c9e23c9f2ad4f58ddf344d29c32c94">
  <xsd:schema xmlns:xsd="http://www.w3.org/2001/XMLSchema" xmlns:xs="http://www.w3.org/2001/XMLSchema" xmlns:p="http://schemas.microsoft.com/office/2006/metadata/properties" xmlns:ns3="3afb0c3c-82b1-4820-95ad-46219811fa77" targetNamespace="http://schemas.microsoft.com/office/2006/metadata/properties" ma:root="true" ma:fieldsID="7f9f226d37422d363a4fb69193546d0d" ns3:_="">
    <xsd:import namespace="3afb0c3c-82b1-4820-95ad-46219811fa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fb0c3c-82b1-4820-95ad-46219811fa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A16E41-8BE3-48CE-B46F-EE4BE3DEEC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C7A27D-6FD0-4AAF-897E-0E82877495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fb0c3c-82b1-4820-95ad-46219811f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DD055B-3088-4F44-8F9B-0A53C32B69B3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3afb0c3c-82b1-4820-95ad-46219811fa77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</vt:lpstr>
      <vt:lpstr>TOC-normalized</vt:lpstr>
      <vt:lpstr>SSA-normalized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Matsubara</dc:creator>
  <cp:lastModifiedBy>Felipe Matsubara</cp:lastModifiedBy>
  <dcterms:created xsi:type="dcterms:W3CDTF">2019-08-14T19:57:04Z</dcterms:created>
  <dcterms:modified xsi:type="dcterms:W3CDTF">2022-11-17T08:26:11Z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0x010100D7F6D82A5361CC44AFD89B42660D4C1C</vt:lpwstr>
  </property>
</Properties>
</file>